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Data Files\"/>
    </mc:Choice>
  </mc:AlternateContent>
  <bookViews>
    <workbookView xWindow="3510" yWindow="825" windowWidth="8895" windowHeight="7890" activeTab="2"/>
  </bookViews>
  <sheets>
    <sheet name="Example 4_2" sheetId="5" r:id="rId1"/>
    <sheet name="Example 4_3" sheetId="1" r:id="rId2"/>
    <sheet name="Example 4_4" sheetId="6" r:id="rId3"/>
  </sheets>
  <calcPr calcId="171027"/>
</workbook>
</file>

<file path=xl/calcChain.xml><?xml version="1.0" encoding="utf-8"?>
<calcChain xmlns="http://schemas.openxmlformats.org/spreadsheetml/2006/main">
  <c r="C7" i="6" l="1"/>
  <c r="C8" i="6" s="1"/>
  <c r="C9" i="6" s="1"/>
  <c r="C6" i="6"/>
  <c r="F6" i="6"/>
  <c r="G18" i="5" l="1"/>
  <c r="E18" i="5"/>
  <c r="F7" i="6" l="1"/>
  <c r="F8" i="6" l="1"/>
  <c r="F9" i="6" l="1"/>
  <c r="F10" i="6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H7" i="5"/>
  <c r="H8" i="5"/>
  <c r="H9" i="5"/>
  <c r="H10" i="5"/>
  <c r="H11" i="5"/>
  <c r="H12" i="5"/>
  <c r="H13" i="5"/>
  <c r="H14" i="5"/>
  <c r="H15" i="5"/>
  <c r="H16" i="5"/>
  <c r="I16" i="5" s="1"/>
  <c r="J16" i="5" s="1"/>
  <c r="H17" i="5"/>
  <c r="I17" i="5" s="1"/>
  <c r="J17" i="5" s="1"/>
  <c r="H6" i="5"/>
  <c r="H18" i="5" s="1"/>
  <c r="I6" i="5" l="1"/>
  <c r="I7" i="5"/>
  <c r="J7" i="5" s="1"/>
  <c r="I8" i="5"/>
  <c r="I9" i="5"/>
  <c r="J9" i="5" s="1"/>
  <c r="I10" i="5"/>
  <c r="I11" i="5"/>
  <c r="I12" i="5"/>
  <c r="I13" i="5"/>
  <c r="I14" i="5"/>
  <c r="I15" i="5"/>
  <c r="G21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2" i="5"/>
  <c r="G24" i="5"/>
  <c r="G23" i="5"/>
  <c r="G22" i="5"/>
  <c r="C17" i="5"/>
  <c r="D17" i="5" s="1"/>
  <c r="C16" i="5"/>
  <c r="D16" i="5" s="1"/>
  <c r="C15" i="5"/>
  <c r="D15" i="5" s="1"/>
  <c r="C14" i="5"/>
  <c r="D14" i="5" s="1"/>
  <c r="C13" i="5"/>
  <c r="D13" i="5" s="1"/>
  <c r="C12" i="5"/>
  <c r="D12" i="5" s="1"/>
  <c r="C11" i="5"/>
  <c r="D11" i="5" s="1"/>
  <c r="C10" i="5"/>
  <c r="D10" i="5" s="1"/>
  <c r="C9" i="5"/>
  <c r="D9" i="5" s="1"/>
  <c r="C8" i="5"/>
  <c r="D8" i="5" s="1"/>
  <c r="C7" i="5"/>
  <c r="D7" i="5" s="1"/>
  <c r="C6" i="5"/>
  <c r="F18" i="5" l="1"/>
  <c r="D6" i="5"/>
  <c r="D18" i="5" s="1"/>
  <c r="C18" i="5"/>
  <c r="I18" i="5"/>
  <c r="G25" i="5"/>
  <c r="K16" i="5"/>
  <c r="L16" i="5" s="1"/>
  <c r="K12" i="5"/>
  <c r="L12" i="5" s="1"/>
  <c r="J12" i="5"/>
  <c r="K8" i="5"/>
  <c r="L8" i="5" s="1"/>
  <c r="J8" i="5"/>
  <c r="K17" i="5"/>
  <c r="L17" i="5" s="1"/>
  <c r="J15" i="5"/>
  <c r="K15" i="5"/>
  <c r="L15" i="5" s="1"/>
  <c r="J13" i="5"/>
  <c r="K13" i="5"/>
  <c r="L13" i="5" s="1"/>
  <c r="J11" i="5"/>
  <c r="K11" i="5"/>
  <c r="L11" i="5" s="1"/>
  <c r="K14" i="5"/>
  <c r="L14" i="5" s="1"/>
  <c r="J14" i="5"/>
  <c r="K10" i="5"/>
  <c r="L10" i="5" s="1"/>
  <c r="J10" i="5"/>
  <c r="K6" i="5"/>
  <c r="L6" i="5" s="1"/>
  <c r="J6" i="5"/>
  <c r="K9" i="5"/>
  <c r="L9" i="5" s="1"/>
  <c r="K7" i="5"/>
  <c r="L7" i="5" s="1"/>
  <c r="H23" i="5"/>
  <c r="H22" i="5"/>
  <c r="H24" i="5"/>
  <c r="H21" i="5"/>
  <c r="F21" i="1"/>
  <c r="F22" i="1"/>
  <c r="F23" i="1"/>
  <c r="F20" i="1"/>
  <c r="C5" i="1"/>
  <c r="C6" i="1"/>
  <c r="C7" i="1"/>
  <c r="C8" i="1"/>
  <c r="C9" i="1"/>
  <c r="C10" i="1"/>
  <c r="C11" i="1"/>
  <c r="C12" i="1"/>
  <c r="C13" i="1"/>
  <c r="C14" i="1"/>
  <c r="C15" i="1"/>
  <c r="C16" i="1"/>
  <c r="C4" i="1"/>
  <c r="F24" i="1" l="1"/>
  <c r="G20" i="1" s="1"/>
  <c r="J21" i="5"/>
  <c r="J23" i="5" s="1"/>
  <c r="D4" i="1"/>
  <c r="E4" i="1" s="1"/>
  <c r="D15" i="1"/>
  <c r="D13" i="1"/>
  <c r="D11" i="1"/>
  <c r="D9" i="1"/>
  <c r="D7" i="1"/>
  <c r="D5" i="1"/>
  <c r="L21" i="5"/>
  <c r="K21" i="5"/>
  <c r="H25" i="5"/>
  <c r="D14" i="1"/>
  <c r="D12" i="1"/>
  <c r="D10" i="1"/>
  <c r="D8" i="1"/>
  <c r="D6" i="1"/>
  <c r="G23" i="1"/>
  <c r="G21" i="1"/>
  <c r="G22" i="1"/>
  <c r="E6" i="1" l="1"/>
  <c r="E10" i="1"/>
  <c r="E14" i="1"/>
  <c r="E7" i="1"/>
  <c r="E11" i="1"/>
  <c r="E15" i="1"/>
  <c r="G24" i="1"/>
  <c r="E8" i="1"/>
  <c r="E12" i="1"/>
  <c r="E5" i="1"/>
  <c r="E9" i="1"/>
  <c r="E13" i="1"/>
  <c r="G10" i="6" l="1"/>
  <c r="C10" i="6" s="1"/>
  <c r="D10" i="6" l="1"/>
  <c r="E10" i="6"/>
  <c r="F11" i="6" l="1"/>
  <c r="G11" i="6" s="1"/>
  <c r="E11" i="6" s="1"/>
  <c r="C11" i="6" l="1"/>
  <c r="D11" i="6" l="1"/>
  <c r="F12" i="6" s="1"/>
  <c r="G12" i="6" l="1"/>
  <c r="E12" i="6" s="1"/>
  <c r="C12" i="6" l="1"/>
  <c r="D12" i="6" l="1"/>
  <c r="F13" i="6" s="1"/>
  <c r="G13" i="6" l="1"/>
  <c r="E13" i="6" s="1"/>
  <c r="C13" i="6" l="1"/>
  <c r="D13" i="6" l="1"/>
  <c r="F14" i="6" s="1"/>
  <c r="G14" i="6" l="1"/>
  <c r="C14" i="6" l="1"/>
  <c r="D14" i="6" s="1"/>
  <c r="F15" i="6" s="1"/>
  <c r="E14" i="6"/>
  <c r="G15" i="6" l="1"/>
  <c r="C15" i="6" l="1"/>
  <c r="D15" i="6" s="1"/>
  <c r="F16" i="6" s="1"/>
  <c r="E15" i="6"/>
  <c r="G16" i="6" l="1"/>
  <c r="C16" i="6" l="1"/>
  <c r="E16" i="6"/>
  <c r="D16" i="6"/>
  <c r="F17" i="6" l="1"/>
  <c r="G17" i="6" s="1"/>
  <c r="C17" i="6" l="1"/>
  <c r="D17" i="6" s="1"/>
  <c r="E17" i="6"/>
</calcChain>
</file>

<file path=xl/sharedStrings.xml><?xml version="1.0" encoding="utf-8"?>
<sst xmlns="http://schemas.openxmlformats.org/spreadsheetml/2006/main" count="56" uniqueCount="39">
  <si>
    <t>Series</t>
  </si>
  <si>
    <t>Obs</t>
  </si>
  <si>
    <t>Error</t>
  </si>
  <si>
    <t>MA(4)</t>
  </si>
  <si>
    <t>CMA(4)</t>
  </si>
  <si>
    <t>Q1</t>
  </si>
  <si>
    <t>Q2</t>
  </si>
  <si>
    <t>Q3</t>
  </si>
  <si>
    <t>Q4</t>
  </si>
  <si>
    <t>Averages</t>
  </si>
  <si>
    <t>Adjusted</t>
  </si>
  <si>
    <t>Overall</t>
  </si>
  <si>
    <t>MSE</t>
  </si>
  <si>
    <t>MAE</t>
  </si>
  <si>
    <t>MAPE</t>
  </si>
  <si>
    <t>RMSE</t>
  </si>
  <si>
    <t>Seasonal calculations</t>
  </si>
  <si>
    <t>Means</t>
  </si>
  <si>
    <t>Series Forecasts</t>
  </si>
  <si>
    <t>Detrended Series</t>
  </si>
  <si>
    <t>Seasonal Factors</t>
  </si>
  <si>
    <t>Deseasonalized Series</t>
  </si>
  <si>
    <t>Season</t>
  </si>
  <si>
    <t>Year 1</t>
  </si>
  <si>
    <t>Year 2</t>
  </si>
  <si>
    <t>Year 3</t>
  </si>
  <si>
    <t>Year 4</t>
  </si>
  <si>
    <t>Seasonal Factor</t>
  </si>
  <si>
    <t>Error Squared</t>
  </si>
  <si>
    <t>Absolute  Error</t>
  </si>
  <si>
    <t>Absolute Percentage Error</t>
  </si>
  <si>
    <t xml:space="preserve">Seasonal </t>
  </si>
  <si>
    <t>Deseason-alized Forecasts</t>
  </si>
  <si>
    <t>Deseason-alized Series</t>
  </si>
  <si>
    <t>series</t>
  </si>
  <si>
    <t>Level</t>
  </si>
  <si>
    <t>Slope</t>
  </si>
  <si>
    <t>Seasonal</t>
  </si>
  <si>
    <t>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</si>
</sst>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1" applyNumberFormat="1" applyFill="1" applyAlignment="1">
      <alignment horizontal="center"/>
    </xf>
    <xf numFmtId="2" fontId="1" fillId="0" borderId="0" xfId="1" applyNumberForma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vertical="top"/>
    </xf>
    <xf numFmtId="0" fontId="0" fillId="0" borderId="0" xfId="0" applyFill="1"/>
    <xf numFmtId="165" fontId="0" fillId="0" borderId="0" xfId="0" applyNumberFormat="1" applyFill="1"/>
    <xf numFmtId="2" fontId="0" fillId="0" borderId="0" xfId="0" applyNumberFormat="1" applyFill="1"/>
  </cellXfs>
  <cellStyles count="8">
    <cellStyle name="Normal" xfId="0" builtinId="0"/>
    <cellStyle name="Normal 2" xfId="1"/>
    <cellStyle name="Normal 2 2" xfId="2"/>
    <cellStyle name="Normal 3" xfId="3"/>
    <cellStyle name="Normal 3 2" xfId="4"/>
    <cellStyle name="Normal 3 2 2" xfId="6"/>
    <cellStyle name="Normal 3 2 2 2" xfId="7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H6" sqref="H6"/>
    </sheetView>
  </sheetViews>
  <sheetFormatPr defaultRowHeight="15" x14ac:dyDescent="0.25"/>
  <cols>
    <col min="1" max="1" width="6.42578125" customWidth="1"/>
    <col min="2" max="2" width="6.28515625" customWidth="1"/>
    <col min="3" max="3" width="8" customWidth="1"/>
    <col min="4" max="4" width="9.140625" customWidth="1"/>
    <col min="5" max="5" width="8.7109375" customWidth="1"/>
    <col min="6" max="6" width="10.42578125" customWidth="1"/>
    <col min="7" max="7" width="10" customWidth="1"/>
    <col min="8" max="8" width="8.85546875" customWidth="1"/>
    <col min="9" max="9" width="7.140625" customWidth="1"/>
    <col min="10" max="10" width="8" customWidth="1"/>
    <col min="11" max="11" width="9.140625" customWidth="1"/>
    <col min="12" max="12" width="10.140625" customWidth="1"/>
  </cols>
  <sheetData>
    <row r="1" spans="1:12" ht="45" customHeight="1" x14ac:dyDescent="0.25">
      <c r="A1" s="20" t="s">
        <v>1</v>
      </c>
      <c r="B1" s="20" t="s">
        <v>0</v>
      </c>
      <c r="C1" s="20" t="s">
        <v>3</v>
      </c>
      <c r="D1" s="20" t="s">
        <v>19</v>
      </c>
      <c r="E1" s="20" t="s">
        <v>27</v>
      </c>
      <c r="F1" s="20" t="s">
        <v>33</v>
      </c>
      <c r="G1" s="20" t="s">
        <v>32</v>
      </c>
      <c r="H1" s="20" t="s">
        <v>18</v>
      </c>
      <c r="I1" s="20" t="s">
        <v>2</v>
      </c>
      <c r="J1" s="20" t="s">
        <v>28</v>
      </c>
      <c r="K1" s="20" t="s">
        <v>29</v>
      </c>
      <c r="L1" s="20" t="s">
        <v>30</v>
      </c>
    </row>
    <row r="2" spans="1:12" x14ac:dyDescent="0.25">
      <c r="A2" s="7">
        <v>1</v>
      </c>
      <c r="B2" s="8">
        <v>115</v>
      </c>
      <c r="C2" s="7"/>
      <c r="D2" s="9"/>
      <c r="E2" s="12">
        <v>20.625</v>
      </c>
      <c r="F2" s="9">
        <f>B2-E2</f>
        <v>94.375</v>
      </c>
      <c r="G2" s="13"/>
      <c r="H2" s="9"/>
      <c r="I2" s="7"/>
      <c r="J2" s="8"/>
      <c r="K2" s="8"/>
      <c r="L2" s="8"/>
    </row>
    <row r="3" spans="1:12" x14ac:dyDescent="0.25">
      <c r="A3" s="7">
        <v>2</v>
      </c>
      <c r="B3" s="8">
        <v>90</v>
      </c>
      <c r="C3" s="7"/>
      <c r="D3" s="9"/>
      <c r="E3" s="12">
        <v>-15.208333333333332</v>
      </c>
      <c r="F3" s="9">
        <f t="shared" ref="F3:F17" si="0">B3-E3</f>
        <v>105.20833333333333</v>
      </c>
      <c r="G3" s="13"/>
      <c r="H3" s="9"/>
      <c r="I3" s="7"/>
      <c r="J3" s="8"/>
      <c r="K3" s="8"/>
      <c r="L3" s="8"/>
    </row>
    <row r="4" spans="1:12" x14ac:dyDescent="0.25">
      <c r="A4" s="7">
        <v>3</v>
      </c>
      <c r="B4" s="8">
        <v>65</v>
      </c>
      <c r="C4" s="7"/>
      <c r="D4" s="9"/>
      <c r="E4" s="12">
        <v>-38.541666666666664</v>
      </c>
      <c r="F4" s="9">
        <f t="shared" si="0"/>
        <v>103.54166666666666</v>
      </c>
      <c r="G4" s="9"/>
      <c r="H4" s="9"/>
      <c r="I4" s="7"/>
      <c r="J4" s="8"/>
      <c r="K4" s="8"/>
      <c r="L4" s="8"/>
    </row>
    <row r="5" spans="1:12" x14ac:dyDescent="0.25">
      <c r="A5" s="7">
        <v>4</v>
      </c>
      <c r="B5" s="8">
        <v>135</v>
      </c>
      <c r="C5" s="7"/>
      <c r="D5" s="9"/>
      <c r="E5" s="12">
        <v>33.125</v>
      </c>
      <c r="F5" s="9">
        <f t="shared" si="0"/>
        <v>101.875</v>
      </c>
      <c r="G5" s="9"/>
      <c r="H5" s="9"/>
      <c r="I5" s="7"/>
      <c r="J5" s="8"/>
      <c r="K5" s="8"/>
      <c r="L5" s="8"/>
    </row>
    <row r="6" spans="1:12" x14ac:dyDescent="0.25">
      <c r="A6" s="7">
        <v>5</v>
      </c>
      <c r="B6" s="7">
        <v>130</v>
      </c>
      <c r="C6" s="9">
        <f>AVERAGE(B2:B5)</f>
        <v>101.25</v>
      </c>
      <c r="D6" s="9">
        <f>B6-C6</f>
        <v>28.75</v>
      </c>
      <c r="E6" s="12">
        <v>20.625</v>
      </c>
      <c r="F6" s="9">
        <f t="shared" si="0"/>
        <v>109.375</v>
      </c>
      <c r="G6" s="14">
        <v>109.59807412762197</v>
      </c>
      <c r="H6" s="9">
        <f>G6+E6</f>
        <v>130.22307412762197</v>
      </c>
      <c r="I6" s="9">
        <f>B6-H6</f>
        <v>-0.22307412762197032</v>
      </c>
      <c r="J6" s="9">
        <f>I6^2</f>
        <v>4.9762066414303099E-2</v>
      </c>
      <c r="K6" s="12">
        <f>ABS(I6)</f>
        <v>0.22307412762197032</v>
      </c>
      <c r="L6" s="12">
        <f>100*K6/B6</f>
        <v>0.17159548278613102</v>
      </c>
    </row>
    <row r="7" spans="1:12" x14ac:dyDescent="0.25">
      <c r="A7" s="7">
        <v>6</v>
      </c>
      <c r="B7" s="8">
        <v>95</v>
      </c>
      <c r="C7" s="9">
        <f t="shared" ref="C7:C17" si="1">AVERAGE(B3:B6)</f>
        <v>105</v>
      </c>
      <c r="D7" s="9">
        <f t="shared" ref="D7:D17" si="2">B7-C7</f>
        <v>-10</v>
      </c>
      <c r="E7" s="12">
        <v>-15.208333333333332</v>
      </c>
      <c r="F7" s="9">
        <f t="shared" si="0"/>
        <v>110.20833333333333</v>
      </c>
      <c r="G7" s="15">
        <v>111.9381375730304</v>
      </c>
      <c r="H7" s="9">
        <f t="shared" ref="H7:H17" si="3">G7+E7</f>
        <v>96.729804239697074</v>
      </c>
      <c r="I7" s="9">
        <f t="shared" ref="I7:I17" si="4">B7-H7</f>
        <v>-1.7298042396970743</v>
      </c>
      <c r="J7" s="9">
        <f t="shared" ref="J7:J17" si="5">I7^2</f>
        <v>2.9922227076739731</v>
      </c>
      <c r="K7" s="12">
        <f t="shared" ref="K7:K17" si="6">ABS(I7)</f>
        <v>1.7298042396970743</v>
      </c>
      <c r="L7" s="12">
        <f t="shared" ref="L7:L17" si="7">100*K7/B7</f>
        <v>1.8208465681021835</v>
      </c>
    </row>
    <row r="8" spans="1:12" x14ac:dyDescent="0.25">
      <c r="A8" s="7">
        <v>7</v>
      </c>
      <c r="B8" s="8">
        <v>75</v>
      </c>
      <c r="C8" s="9">
        <f t="shared" si="1"/>
        <v>106.25</v>
      </c>
      <c r="D8" s="9">
        <f t="shared" si="2"/>
        <v>-31.25</v>
      </c>
      <c r="E8" s="12">
        <v>-38.541666666666664</v>
      </c>
      <c r="F8" s="9">
        <f t="shared" si="0"/>
        <v>113.54166666666666</v>
      </c>
      <c r="G8" s="15">
        <v>113.28283168154998</v>
      </c>
      <c r="H8" s="9">
        <f t="shared" si="3"/>
        <v>74.741165014883308</v>
      </c>
      <c r="I8" s="9">
        <f t="shared" si="4"/>
        <v>0.25883498511669245</v>
      </c>
      <c r="J8" s="9">
        <f t="shared" si="5"/>
        <v>6.6995549520358397E-2</v>
      </c>
      <c r="K8" s="12">
        <f t="shared" si="6"/>
        <v>0.25883498511669245</v>
      </c>
      <c r="L8" s="12">
        <f t="shared" si="7"/>
        <v>0.34511331348892327</v>
      </c>
    </row>
    <row r="9" spans="1:12" x14ac:dyDescent="0.25">
      <c r="A9" s="7">
        <v>8</v>
      </c>
      <c r="B9" s="8">
        <v>150</v>
      </c>
      <c r="C9" s="9">
        <f t="shared" si="1"/>
        <v>108.75</v>
      </c>
      <c r="D9" s="9">
        <f t="shared" si="2"/>
        <v>41.25</v>
      </c>
      <c r="E9" s="12">
        <v>33.125</v>
      </c>
      <c r="F9" s="9">
        <f t="shared" si="0"/>
        <v>116.875</v>
      </c>
      <c r="G9" s="15">
        <v>115.43011616369373</v>
      </c>
      <c r="H9" s="9">
        <f t="shared" si="3"/>
        <v>148.55511616369373</v>
      </c>
      <c r="I9" s="9">
        <f t="shared" si="4"/>
        <v>1.4448838363062748</v>
      </c>
      <c r="J9" s="9">
        <f t="shared" si="5"/>
        <v>2.0876893004191381</v>
      </c>
      <c r="K9" s="12">
        <f t="shared" si="6"/>
        <v>1.4448838363062748</v>
      </c>
      <c r="L9" s="12">
        <f t="shared" si="7"/>
        <v>0.96325589087084984</v>
      </c>
    </row>
    <row r="10" spans="1:12" x14ac:dyDescent="0.25">
      <c r="A10" s="7">
        <v>9</v>
      </c>
      <c r="B10" s="7">
        <v>135</v>
      </c>
      <c r="C10" s="9">
        <f t="shared" si="1"/>
        <v>112.5</v>
      </c>
      <c r="D10" s="9">
        <f t="shared" si="2"/>
        <v>22.5</v>
      </c>
      <c r="E10" s="12">
        <v>20.625</v>
      </c>
      <c r="F10" s="9">
        <f t="shared" si="0"/>
        <v>114.375</v>
      </c>
      <c r="G10" s="15">
        <v>118.38194139099595</v>
      </c>
      <c r="H10" s="9">
        <f t="shared" si="3"/>
        <v>139.00694139099596</v>
      </c>
      <c r="I10" s="9">
        <f t="shared" si="4"/>
        <v>-4.0069413909959621</v>
      </c>
      <c r="J10" s="9">
        <f t="shared" si="5"/>
        <v>16.055579310876656</v>
      </c>
      <c r="K10" s="12">
        <f t="shared" si="6"/>
        <v>4.0069413909959621</v>
      </c>
      <c r="L10" s="12">
        <f t="shared" si="7"/>
        <v>2.9681047340710829</v>
      </c>
    </row>
    <row r="11" spans="1:12" x14ac:dyDescent="0.25">
      <c r="A11" s="7">
        <v>10</v>
      </c>
      <c r="B11" s="8">
        <v>105</v>
      </c>
      <c r="C11" s="9">
        <f t="shared" si="1"/>
        <v>113.75</v>
      </c>
      <c r="D11" s="9">
        <f t="shared" si="2"/>
        <v>-8.75</v>
      </c>
      <c r="E11" s="12">
        <v>-15.208333333333332</v>
      </c>
      <c r="F11" s="9">
        <f t="shared" si="0"/>
        <v>120.20833333333333</v>
      </c>
      <c r="G11" s="15">
        <v>118.30086598965607</v>
      </c>
      <c r="H11" s="9">
        <f t="shared" si="3"/>
        <v>103.09253265632275</v>
      </c>
      <c r="I11" s="9">
        <f t="shared" si="4"/>
        <v>1.9074673436772542</v>
      </c>
      <c r="J11" s="9">
        <f t="shared" si="5"/>
        <v>3.6384316671951602</v>
      </c>
      <c r="K11" s="12">
        <f t="shared" si="6"/>
        <v>1.9074673436772542</v>
      </c>
      <c r="L11" s="12">
        <f t="shared" si="7"/>
        <v>1.8166355654069088</v>
      </c>
    </row>
    <row r="12" spans="1:12" x14ac:dyDescent="0.25">
      <c r="A12" s="7">
        <v>11</v>
      </c>
      <c r="B12" s="8">
        <v>85</v>
      </c>
      <c r="C12" s="9">
        <f t="shared" si="1"/>
        <v>116.25</v>
      </c>
      <c r="D12" s="9">
        <f t="shared" si="2"/>
        <v>-31.25</v>
      </c>
      <c r="E12" s="12">
        <v>-38.541666666666664</v>
      </c>
      <c r="F12" s="9">
        <f t="shared" si="0"/>
        <v>123.54166666666666</v>
      </c>
      <c r="G12" s="15">
        <v>120.89404459923897</v>
      </c>
      <c r="H12" s="9">
        <f t="shared" si="3"/>
        <v>82.352377932572296</v>
      </c>
      <c r="I12" s="9">
        <f t="shared" si="4"/>
        <v>2.6476220674277045</v>
      </c>
      <c r="J12" s="9">
        <f t="shared" si="5"/>
        <v>7.0099026119301522</v>
      </c>
      <c r="K12" s="12">
        <f t="shared" si="6"/>
        <v>2.6476220674277045</v>
      </c>
      <c r="L12" s="12">
        <f t="shared" si="7"/>
        <v>3.1148494910914168</v>
      </c>
    </row>
    <row r="13" spans="1:12" x14ac:dyDescent="0.25">
      <c r="A13" s="7">
        <v>12</v>
      </c>
      <c r="B13" s="8">
        <v>155</v>
      </c>
      <c r="C13" s="9">
        <f t="shared" si="1"/>
        <v>118.75</v>
      </c>
      <c r="D13" s="9">
        <f t="shared" si="2"/>
        <v>36.25</v>
      </c>
      <c r="E13" s="12">
        <v>33.125</v>
      </c>
      <c r="F13" s="9">
        <f t="shared" si="0"/>
        <v>121.875</v>
      </c>
      <c r="G13" s="15">
        <v>124.43016366662977</v>
      </c>
      <c r="H13" s="9">
        <f t="shared" si="3"/>
        <v>157.55516366662977</v>
      </c>
      <c r="I13" s="9">
        <f t="shared" si="4"/>
        <v>-2.5551636666297668</v>
      </c>
      <c r="J13" s="9">
        <f t="shared" si="5"/>
        <v>6.5288613632648742</v>
      </c>
      <c r="K13" s="12">
        <f t="shared" si="6"/>
        <v>2.5551636666297668</v>
      </c>
      <c r="L13" s="12">
        <f t="shared" si="7"/>
        <v>1.6484926881482367</v>
      </c>
    </row>
    <row r="14" spans="1:12" x14ac:dyDescent="0.25">
      <c r="A14" s="7">
        <v>13</v>
      </c>
      <c r="B14" s="8">
        <v>145</v>
      </c>
      <c r="C14" s="9">
        <f t="shared" si="1"/>
        <v>120</v>
      </c>
      <c r="D14" s="9">
        <f t="shared" si="2"/>
        <v>25</v>
      </c>
      <c r="E14" s="12">
        <v>20.625</v>
      </c>
      <c r="F14" s="9">
        <f t="shared" si="0"/>
        <v>124.375</v>
      </c>
      <c r="G14" s="15">
        <v>125.3922937063777</v>
      </c>
      <c r="H14" s="9">
        <f t="shared" si="3"/>
        <v>146.0172937063777</v>
      </c>
      <c r="I14" s="9">
        <f t="shared" si="4"/>
        <v>-1.0172937063776999</v>
      </c>
      <c r="J14" s="9">
        <f t="shared" si="5"/>
        <v>1.0348864850356778</v>
      </c>
      <c r="K14" s="12">
        <f t="shared" si="6"/>
        <v>1.0172937063776999</v>
      </c>
      <c r="L14" s="12">
        <f t="shared" si="7"/>
        <v>0.70158186646737919</v>
      </c>
    </row>
    <row r="15" spans="1:12" x14ac:dyDescent="0.25">
      <c r="A15" s="7">
        <v>14</v>
      </c>
      <c r="B15" s="8">
        <v>110</v>
      </c>
      <c r="C15" s="9">
        <f t="shared" si="1"/>
        <v>122.5</v>
      </c>
      <c r="D15" s="9">
        <f t="shared" si="2"/>
        <v>-12.5</v>
      </c>
      <c r="E15" s="12">
        <v>-15.208333333333332</v>
      </c>
      <c r="F15" s="9">
        <f t="shared" si="0"/>
        <v>125.20833333333333</v>
      </c>
      <c r="G15" s="15">
        <v>126.66766986229825</v>
      </c>
      <c r="H15" s="9">
        <f t="shared" si="3"/>
        <v>111.45933652896493</v>
      </c>
      <c r="I15" s="9">
        <f t="shared" si="4"/>
        <v>-1.4593365289649256</v>
      </c>
      <c r="J15" s="9">
        <f t="shared" si="5"/>
        <v>2.1296631047713972</v>
      </c>
      <c r="K15" s="12">
        <f t="shared" si="6"/>
        <v>1.4593365289649256</v>
      </c>
      <c r="L15" s="12">
        <f t="shared" si="7"/>
        <v>1.326669571786296</v>
      </c>
    </row>
    <row r="16" spans="1:12" x14ac:dyDescent="0.25">
      <c r="A16" s="7">
        <v>15</v>
      </c>
      <c r="B16" s="8">
        <v>85</v>
      </c>
      <c r="C16" s="9">
        <f t="shared" si="1"/>
        <v>123.75</v>
      </c>
      <c r="D16" s="9">
        <f t="shared" si="2"/>
        <v>-38.75</v>
      </c>
      <c r="E16" s="12">
        <v>-38.541666666666664</v>
      </c>
      <c r="F16" s="9">
        <f t="shared" si="0"/>
        <v>123.54166666666666</v>
      </c>
      <c r="G16" s="15">
        <v>127.41067518363859</v>
      </c>
      <c r="H16" s="9">
        <f t="shared" si="3"/>
        <v>88.869008516971917</v>
      </c>
      <c r="I16" s="9">
        <f t="shared" si="4"/>
        <v>-3.8690085169719168</v>
      </c>
      <c r="J16" s="9">
        <f t="shared" si="5"/>
        <v>14.969226904401232</v>
      </c>
      <c r="K16" s="12">
        <f t="shared" si="6"/>
        <v>3.8690085169719168</v>
      </c>
      <c r="L16" s="12">
        <f t="shared" si="7"/>
        <v>4.551774725849314</v>
      </c>
    </row>
    <row r="17" spans="1:12" x14ac:dyDescent="0.25">
      <c r="A17" s="7">
        <v>16</v>
      </c>
      <c r="B17" s="8">
        <v>160</v>
      </c>
      <c r="C17" s="9">
        <f t="shared" si="1"/>
        <v>123.75</v>
      </c>
      <c r="D17" s="9">
        <f t="shared" si="2"/>
        <v>36.25</v>
      </c>
      <c r="E17" s="12">
        <v>33.125</v>
      </c>
      <c r="F17" s="9">
        <f t="shared" si="0"/>
        <v>126.875</v>
      </c>
      <c r="G17" s="15">
        <v>126.28340210209471</v>
      </c>
      <c r="H17" s="9">
        <f t="shared" si="3"/>
        <v>159.40840210209473</v>
      </c>
      <c r="I17" s="9">
        <f t="shared" si="4"/>
        <v>0.59159789790527384</v>
      </c>
      <c r="J17" s="9">
        <f t="shared" si="5"/>
        <v>0.3499880728059388</v>
      </c>
      <c r="K17" s="12">
        <f t="shared" si="6"/>
        <v>0.59159789790527384</v>
      </c>
      <c r="L17" s="12">
        <f t="shared" si="7"/>
        <v>0.36974868619079615</v>
      </c>
    </row>
    <row r="18" spans="1:12" x14ac:dyDescent="0.25">
      <c r="C18" s="3">
        <f>SUM(C6:C17)</f>
        <v>1372.5</v>
      </c>
      <c r="D18" s="3">
        <f t="shared" ref="D18:I18" si="8">SUM(D6:D17)</f>
        <v>57.5</v>
      </c>
      <c r="E18" s="3">
        <f t="shared" si="8"/>
        <v>0</v>
      </c>
      <c r="F18" s="3">
        <f t="shared" si="8"/>
        <v>1430</v>
      </c>
      <c r="G18" s="3">
        <f t="shared" si="8"/>
        <v>1438.0102160468259</v>
      </c>
      <c r="H18" s="3">
        <f t="shared" si="8"/>
        <v>1438.0102160468259</v>
      </c>
      <c r="I18" s="3">
        <f t="shared" si="8"/>
        <v>-8.0102160468261161</v>
      </c>
      <c r="J18" s="6"/>
    </row>
    <row r="19" spans="1:12" x14ac:dyDescent="0.25">
      <c r="B19" t="s">
        <v>16</v>
      </c>
      <c r="C19" s="3"/>
      <c r="G19" s="8" t="s">
        <v>31</v>
      </c>
      <c r="H19" s="8" t="s">
        <v>10</v>
      </c>
    </row>
    <row r="20" spans="1:12" x14ac:dyDescent="0.25">
      <c r="C20" s="9" t="s">
        <v>23</v>
      </c>
      <c r="D20" s="8" t="s">
        <v>24</v>
      </c>
      <c r="E20" s="9" t="s">
        <v>25</v>
      </c>
      <c r="F20" s="8" t="s">
        <v>26</v>
      </c>
      <c r="G20" s="8" t="s">
        <v>17</v>
      </c>
      <c r="H20" s="8" t="s">
        <v>17</v>
      </c>
      <c r="J20" s="19" t="s">
        <v>12</v>
      </c>
      <c r="K20" s="8" t="s">
        <v>13</v>
      </c>
      <c r="L20" s="8" t="s">
        <v>14</v>
      </c>
    </row>
    <row r="21" spans="1:12" x14ac:dyDescent="0.25">
      <c r="B21" t="s">
        <v>5</v>
      </c>
      <c r="C21" s="9"/>
      <c r="D21" s="9">
        <v>28.75</v>
      </c>
      <c r="E21" s="8">
        <v>22.5</v>
      </c>
      <c r="F21" s="8">
        <v>25</v>
      </c>
      <c r="G21" s="12">
        <f>AVERAGE(C21:F21)</f>
        <v>25.416666666666668</v>
      </c>
      <c r="H21" s="12">
        <f>G21-G$25</f>
        <v>20.625</v>
      </c>
      <c r="J21" s="12">
        <f>AVERAGE(J6:J17)</f>
        <v>4.7427674286924058</v>
      </c>
      <c r="K21" s="12">
        <f t="shared" ref="K21:L21" si="9">AVERAGE(K6:K17)</f>
        <v>1.8092523589743763</v>
      </c>
      <c r="L21" s="12">
        <f t="shared" si="9"/>
        <v>1.6498890486882931</v>
      </c>
    </row>
    <row r="22" spans="1:12" x14ac:dyDescent="0.25">
      <c r="B22" t="s">
        <v>6</v>
      </c>
      <c r="C22" s="8"/>
      <c r="D22" s="9">
        <v>-10</v>
      </c>
      <c r="E22" s="8">
        <v>-8.75</v>
      </c>
      <c r="F22" s="8">
        <v>-12.5</v>
      </c>
      <c r="G22" s="12">
        <f>AVERAGE(C22:F22)</f>
        <v>-10.416666666666666</v>
      </c>
      <c r="H22" s="12">
        <f t="shared" ref="H22:H24" si="10">G22-G$25</f>
        <v>-15.208333333333332</v>
      </c>
      <c r="J22" s="8" t="s">
        <v>15</v>
      </c>
      <c r="K22" s="8"/>
      <c r="L22" s="8"/>
    </row>
    <row r="23" spans="1:12" x14ac:dyDescent="0.25">
      <c r="B23" t="s">
        <v>7</v>
      </c>
      <c r="C23" s="8"/>
      <c r="D23" s="9">
        <v>-31.25</v>
      </c>
      <c r="E23" s="8">
        <v>-31.25</v>
      </c>
      <c r="F23" s="8">
        <v>-38.75</v>
      </c>
      <c r="G23" s="12">
        <f>AVERAGE(C23:F23)</f>
        <v>-33.75</v>
      </c>
      <c r="H23" s="12">
        <f t="shared" si="10"/>
        <v>-38.541666666666664</v>
      </c>
      <c r="J23" s="12">
        <f>SQRT(J21)</f>
        <v>2.1777895740159114</v>
      </c>
      <c r="K23" s="8"/>
      <c r="L23" s="8"/>
    </row>
    <row r="24" spans="1:12" x14ac:dyDescent="0.25">
      <c r="B24" t="s">
        <v>8</v>
      </c>
      <c r="C24" s="8"/>
      <c r="D24" s="9">
        <v>41.25</v>
      </c>
      <c r="E24" s="8">
        <v>36.25</v>
      </c>
      <c r="F24" s="8">
        <v>36.25</v>
      </c>
      <c r="G24" s="12">
        <f>AVERAGE(C24:F24)</f>
        <v>37.916666666666664</v>
      </c>
      <c r="H24" s="12">
        <f t="shared" si="10"/>
        <v>33.125</v>
      </c>
    </row>
    <row r="25" spans="1:12" x14ac:dyDescent="0.25">
      <c r="F25" s="16" t="s">
        <v>11</v>
      </c>
      <c r="G25" s="17">
        <f>AVERAGE(G21:G24)</f>
        <v>4.7916666666666661</v>
      </c>
      <c r="H25" s="18">
        <f>AVERAGE(H21:H24)</f>
        <v>0</v>
      </c>
    </row>
    <row r="26" spans="1:12" x14ac:dyDescent="0.25">
      <c r="C26" s="3"/>
    </row>
    <row r="27" spans="1:12" x14ac:dyDescent="0.25">
      <c r="C27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0" workbookViewId="0">
      <selection activeCell="B2" sqref="B2:B17"/>
    </sheetView>
  </sheetViews>
  <sheetFormatPr defaultRowHeight="15" x14ac:dyDescent="0.25"/>
  <cols>
    <col min="2" max="2" width="8.85546875" customWidth="1"/>
    <col min="3" max="3" width="8.42578125" customWidth="1"/>
    <col min="4" max="4" width="9" customWidth="1"/>
    <col min="5" max="5" width="9.28515625" customWidth="1"/>
    <col min="6" max="6" width="10" customWidth="1"/>
    <col min="7" max="7" width="14.28515625" customWidth="1"/>
    <col min="8" max="8" width="10" customWidth="1"/>
    <col min="9" max="9" width="7.140625" customWidth="1"/>
    <col min="10" max="10" width="7" customWidth="1"/>
  </cols>
  <sheetData>
    <row r="1" spans="1:11" ht="29.25" customHeight="1" x14ac:dyDescent="0.25">
      <c r="A1" s="5" t="s">
        <v>1</v>
      </c>
      <c r="B1" s="5" t="s">
        <v>0</v>
      </c>
      <c r="C1" s="5" t="s">
        <v>3</v>
      </c>
      <c r="D1" s="5" t="s">
        <v>4</v>
      </c>
      <c r="E1" s="5" t="s">
        <v>19</v>
      </c>
      <c r="F1" s="5" t="s">
        <v>20</v>
      </c>
      <c r="G1" s="5" t="s">
        <v>21</v>
      </c>
      <c r="H1" s="5"/>
      <c r="I1" s="5"/>
      <c r="J1" s="5"/>
      <c r="K1" s="5"/>
    </row>
    <row r="2" spans="1:11" ht="24.95" customHeight="1" x14ac:dyDescent="0.25">
      <c r="A2" s="7">
        <v>1</v>
      </c>
      <c r="B2" s="8">
        <v>115</v>
      </c>
      <c r="C2" s="5"/>
      <c r="D2" s="9"/>
      <c r="E2" s="9"/>
      <c r="F2" s="9">
        <v>1.1776209758963145</v>
      </c>
      <c r="G2" s="9">
        <f>B2/F2</f>
        <v>97.654510537629349</v>
      </c>
      <c r="H2" s="4"/>
      <c r="I2" s="4"/>
      <c r="J2" s="1"/>
    </row>
    <row r="3" spans="1:11" ht="24.95" customHeight="1" x14ac:dyDescent="0.25">
      <c r="A3" s="7">
        <v>2</v>
      </c>
      <c r="B3" s="8">
        <v>90</v>
      </c>
      <c r="C3" s="9"/>
      <c r="D3" s="9"/>
      <c r="E3" s="9"/>
      <c r="F3" s="9">
        <v>0.87522252823657598</v>
      </c>
      <c r="G3" s="9">
        <f t="shared" ref="G3:G17" si="0">B3/F3</f>
        <v>102.83099108672927</v>
      </c>
      <c r="H3" s="4"/>
      <c r="I3" s="4"/>
      <c r="J3" s="1"/>
    </row>
    <row r="4" spans="1:11" ht="24.95" customHeight="1" x14ac:dyDescent="0.25">
      <c r="A4" s="7">
        <v>3</v>
      </c>
      <c r="B4" s="8">
        <v>65</v>
      </c>
      <c r="C4" s="21">
        <f t="shared" ref="C4:C16" si="1">AVERAGE(B2:B5)</f>
        <v>101.25</v>
      </c>
      <c r="D4" s="9">
        <f t="shared" ref="D4:D15" si="2">AVERAGE(C4:C5)</f>
        <v>103.125</v>
      </c>
      <c r="E4" s="10">
        <f>B4/D4</f>
        <v>0.63030303030303025</v>
      </c>
      <c r="F4" s="9">
        <v>0.66574154791001905</v>
      </c>
      <c r="G4" s="9">
        <f t="shared" si="0"/>
        <v>97.635486629993736</v>
      </c>
      <c r="H4" s="3"/>
      <c r="I4" s="3"/>
      <c r="J4" s="3"/>
      <c r="K4" s="2"/>
    </row>
    <row r="5" spans="1:11" ht="24.95" customHeight="1" x14ac:dyDescent="0.25">
      <c r="A5" s="7">
        <v>4</v>
      </c>
      <c r="B5" s="8">
        <v>135</v>
      </c>
      <c r="C5" s="21">
        <f t="shared" si="1"/>
        <v>105</v>
      </c>
      <c r="D5" s="9">
        <f t="shared" si="2"/>
        <v>105.625</v>
      </c>
      <c r="E5" s="10">
        <f t="shared" ref="E5:E15" si="3">B5/D5</f>
        <v>1.2781065088757397</v>
      </c>
      <c r="F5" s="9">
        <v>1.2814149479570904</v>
      </c>
      <c r="G5" s="9">
        <f t="shared" si="0"/>
        <v>105.35229061844893</v>
      </c>
      <c r="H5" s="3"/>
      <c r="I5" s="3"/>
      <c r="J5" s="3"/>
      <c r="K5" s="2"/>
    </row>
    <row r="6" spans="1:11" ht="24.95" customHeight="1" x14ac:dyDescent="0.25">
      <c r="A6" s="7">
        <v>5</v>
      </c>
      <c r="B6" s="7">
        <v>130</v>
      </c>
      <c r="C6" s="21">
        <f t="shared" si="1"/>
        <v>106.25</v>
      </c>
      <c r="D6" s="9">
        <f t="shared" si="2"/>
        <v>107.5</v>
      </c>
      <c r="E6" s="10">
        <f t="shared" si="3"/>
        <v>1.2093023255813953</v>
      </c>
      <c r="F6" s="9">
        <v>1.1776209758963145</v>
      </c>
      <c r="G6" s="9">
        <f t="shared" si="0"/>
        <v>110.39205539036361</v>
      </c>
      <c r="H6" s="3"/>
      <c r="I6" s="3"/>
      <c r="J6" s="3"/>
      <c r="K6" s="2"/>
    </row>
    <row r="7" spans="1:11" ht="24.95" customHeight="1" x14ac:dyDescent="0.25">
      <c r="A7" s="7">
        <v>6</v>
      </c>
      <c r="B7" s="8">
        <v>95</v>
      </c>
      <c r="C7" s="21">
        <f t="shared" si="1"/>
        <v>108.75</v>
      </c>
      <c r="D7" s="9">
        <f t="shared" si="2"/>
        <v>110.625</v>
      </c>
      <c r="E7" s="10">
        <f t="shared" si="3"/>
        <v>0.85875706214689262</v>
      </c>
      <c r="F7" s="9">
        <v>0.87522252823657598</v>
      </c>
      <c r="G7" s="9">
        <f t="shared" si="0"/>
        <v>108.5438239248809</v>
      </c>
      <c r="H7" s="3"/>
      <c r="I7" s="3"/>
      <c r="J7" s="3"/>
      <c r="K7" s="2"/>
    </row>
    <row r="8" spans="1:11" ht="24.95" customHeight="1" x14ac:dyDescent="0.25">
      <c r="A8" s="7">
        <v>7</v>
      </c>
      <c r="B8" s="8">
        <v>75</v>
      </c>
      <c r="C8" s="21">
        <f t="shared" si="1"/>
        <v>112.5</v>
      </c>
      <c r="D8" s="9">
        <f t="shared" si="2"/>
        <v>113.125</v>
      </c>
      <c r="E8" s="10">
        <f t="shared" si="3"/>
        <v>0.66298342541436461</v>
      </c>
      <c r="F8" s="9">
        <v>0.66574154791001905</v>
      </c>
      <c r="G8" s="9">
        <f t="shared" si="0"/>
        <v>112.65633072691585</v>
      </c>
      <c r="H8" s="3"/>
      <c r="I8" s="3"/>
      <c r="J8" s="3"/>
      <c r="K8" s="2"/>
    </row>
    <row r="9" spans="1:11" ht="24.95" customHeight="1" x14ac:dyDescent="0.25">
      <c r="A9" s="7">
        <v>8</v>
      </c>
      <c r="B9" s="8">
        <v>150</v>
      </c>
      <c r="C9" s="21">
        <f t="shared" si="1"/>
        <v>113.75</v>
      </c>
      <c r="D9" s="9">
        <f t="shared" si="2"/>
        <v>115</v>
      </c>
      <c r="E9" s="10">
        <f t="shared" si="3"/>
        <v>1.3043478260869565</v>
      </c>
      <c r="F9" s="9">
        <v>1.2814149479570904</v>
      </c>
      <c r="G9" s="9">
        <f t="shared" si="0"/>
        <v>117.05810068716548</v>
      </c>
      <c r="H9" s="3"/>
      <c r="I9" s="3"/>
      <c r="J9" s="3"/>
      <c r="K9" s="2"/>
    </row>
    <row r="10" spans="1:11" ht="24.95" customHeight="1" x14ac:dyDescent="0.25">
      <c r="A10" s="7">
        <v>9</v>
      </c>
      <c r="B10" s="7">
        <v>135</v>
      </c>
      <c r="C10" s="21">
        <f t="shared" si="1"/>
        <v>116.25</v>
      </c>
      <c r="D10" s="9">
        <f t="shared" si="2"/>
        <v>117.5</v>
      </c>
      <c r="E10" s="10">
        <f t="shared" si="3"/>
        <v>1.1489361702127661</v>
      </c>
      <c r="F10" s="9">
        <v>1.1776209758963145</v>
      </c>
      <c r="G10" s="9">
        <f t="shared" si="0"/>
        <v>114.63790367460837</v>
      </c>
      <c r="H10" s="3"/>
      <c r="I10" s="3"/>
      <c r="J10" s="3"/>
      <c r="K10" s="2"/>
    </row>
    <row r="11" spans="1:11" ht="24.95" customHeight="1" x14ac:dyDescent="0.25">
      <c r="A11" s="7">
        <v>10</v>
      </c>
      <c r="B11" s="8">
        <v>105</v>
      </c>
      <c r="C11" s="21">
        <f t="shared" si="1"/>
        <v>118.75</v>
      </c>
      <c r="D11" s="9">
        <f t="shared" si="2"/>
        <v>119.375</v>
      </c>
      <c r="E11" s="10">
        <f t="shared" si="3"/>
        <v>0.87958115183246077</v>
      </c>
      <c r="F11" s="9">
        <v>0.87522252823657598</v>
      </c>
      <c r="G11" s="9">
        <f t="shared" si="0"/>
        <v>119.96948960118415</v>
      </c>
      <c r="H11" s="3"/>
      <c r="I11" s="3"/>
      <c r="J11" s="3"/>
      <c r="K11" s="2"/>
    </row>
    <row r="12" spans="1:11" ht="24.95" customHeight="1" x14ac:dyDescent="0.25">
      <c r="A12" s="7">
        <v>11</v>
      </c>
      <c r="B12" s="8">
        <v>85</v>
      </c>
      <c r="C12" s="21">
        <f t="shared" si="1"/>
        <v>120</v>
      </c>
      <c r="D12" s="9">
        <f t="shared" si="2"/>
        <v>121.25</v>
      </c>
      <c r="E12" s="10">
        <f t="shared" si="3"/>
        <v>0.7010309278350515</v>
      </c>
      <c r="F12" s="9">
        <v>0.66574154791001905</v>
      </c>
      <c r="G12" s="9">
        <f t="shared" si="0"/>
        <v>127.67717482383796</v>
      </c>
      <c r="H12" s="3"/>
      <c r="I12" s="3"/>
      <c r="J12" s="3"/>
      <c r="K12" s="2"/>
    </row>
    <row r="13" spans="1:11" ht="24.95" customHeight="1" x14ac:dyDescent="0.25">
      <c r="A13" s="7">
        <v>12</v>
      </c>
      <c r="B13" s="8">
        <v>155</v>
      </c>
      <c r="C13" s="21">
        <f t="shared" si="1"/>
        <v>122.5</v>
      </c>
      <c r="D13" s="9">
        <f t="shared" si="2"/>
        <v>123.125</v>
      </c>
      <c r="E13" s="10">
        <f t="shared" si="3"/>
        <v>1.2588832487309645</v>
      </c>
      <c r="F13" s="9">
        <v>1.2814149479570904</v>
      </c>
      <c r="G13" s="9">
        <f t="shared" si="0"/>
        <v>120.96003737673766</v>
      </c>
      <c r="H13" s="3"/>
      <c r="I13" s="3"/>
      <c r="J13" s="3"/>
      <c r="K13" s="2"/>
    </row>
    <row r="14" spans="1:11" ht="24.95" customHeight="1" x14ac:dyDescent="0.25">
      <c r="A14" s="7">
        <v>13</v>
      </c>
      <c r="B14" s="8">
        <v>145</v>
      </c>
      <c r="C14" s="21">
        <f t="shared" si="1"/>
        <v>123.75</v>
      </c>
      <c r="D14" s="9">
        <f t="shared" si="2"/>
        <v>123.75</v>
      </c>
      <c r="E14" s="10">
        <f t="shared" si="3"/>
        <v>1.1717171717171717</v>
      </c>
      <c r="F14" s="9">
        <v>1.1776209758963145</v>
      </c>
      <c r="G14" s="9">
        <f t="shared" si="0"/>
        <v>123.12960024309787</v>
      </c>
      <c r="H14" s="3"/>
      <c r="I14" s="3"/>
      <c r="J14" s="3"/>
      <c r="K14" s="2"/>
    </row>
    <row r="15" spans="1:11" ht="24.95" customHeight="1" x14ac:dyDescent="0.25">
      <c r="A15" s="7">
        <v>14</v>
      </c>
      <c r="B15" s="8">
        <v>110</v>
      </c>
      <c r="C15" s="21">
        <f t="shared" si="1"/>
        <v>123.75</v>
      </c>
      <c r="D15" s="9">
        <f t="shared" si="2"/>
        <v>124.375</v>
      </c>
      <c r="E15" s="10">
        <f t="shared" si="3"/>
        <v>0.88442211055276387</v>
      </c>
      <c r="F15" s="9">
        <v>0.87522252823657598</v>
      </c>
      <c r="G15" s="9">
        <f t="shared" si="0"/>
        <v>125.68232243933578</v>
      </c>
      <c r="H15" s="3"/>
      <c r="I15" s="3"/>
      <c r="J15" s="3"/>
      <c r="K15" s="2"/>
    </row>
    <row r="16" spans="1:11" ht="24.95" customHeight="1" x14ac:dyDescent="0.25">
      <c r="A16" s="7">
        <v>15</v>
      </c>
      <c r="B16" s="8">
        <v>85</v>
      </c>
      <c r="C16" s="21">
        <f t="shared" si="1"/>
        <v>125</v>
      </c>
      <c r="D16" s="9"/>
      <c r="E16" s="10"/>
      <c r="F16" s="9">
        <v>0.66574154791001905</v>
      </c>
      <c r="G16" s="9">
        <f t="shared" si="0"/>
        <v>127.67717482383796</v>
      </c>
      <c r="H16" s="3"/>
      <c r="I16" s="3"/>
      <c r="J16" s="3"/>
      <c r="K16" s="2"/>
    </row>
    <row r="17" spans="1:11" ht="24.95" customHeight="1" x14ac:dyDescent="0.25">
      <c r="A17" s="7">
        <v>16</v>
      </c>
      <c r="B17" s="8">
        <v>160</v>
      </c>
      <c r="C17" s="9"/>
      <c r="D17" s="9"/>
      <c r="E17" s="10"/>
      <c r="F17" s="9">
        <v>1.2814149479570904</v>
      </c>
      <c r="G17" s="9">
        <f t="shared" si="0"/>
        <v>124.86197406630984</v>
      </c>
      <c r="H17" s="3"/>
      <c r="I17" s="3"/>
      <c r="J17" s="3"/>
      <c r="K17" s="2"/>
    </row>
    <row r="19" spans="1:11" x14ac:dyDescent="0.25">
      <c r="A19" s="8" t="s">
        <v>22</v>
      </c>
      <c r="B19" s="8" t="s">
        <v>23</v>
      </c>
      <c r="C19" s="8" t="s">
        <v>24</v>
      </c>
      <c r="D19" s="8" t="s">
        <v>25</v>
      </c>
      <c r="E19" s="8" t="s">
        <v>26</v>
      </c>
      <c r="F19" s="8" t="s">
        <v>9</v>
      </c>
      <c r="G19" s="8" t="s">
        <v>10</v>
      </c>
    </row>
    <row r="20" spans="1:11" x14ac:dyDescent="0.25">
      <c r="A20" s="8" t="s">
        <v>5</v>
      </c>
      <c r="B20" s="8"/>
      <c r="C20" s="11">
        <v>1.2093023255813953</v>
      </c>
      <c r="D20" s="11">
        <v>1.1489361702127661</v>
      </c>
      <c r="E20" s="11">
        <v>1.1717171717171717</v>
      </c>
      <c r="F20" s="11">
        <f>AVERAGE(B20:E20)</f>
        <v>1.1766518891704443</v>
      </c>
      <c r="G20" s="11">
        <f>F20-F$24+1</f>
        <v>1.1776209758963145</v>
      </c>
    </row>
    <row r="21" spans="1:11" x14ac:dyDescent="0.25">
      <c r="A21" s="8" t="s">
        <v>6</v>
      </c>
      <c r="B21" s="8"/>
      <c r="C21" s="11">
        <v>0.85875706214689262</v>
      </c>
      <c r="D21" s="11">
        <v>0.87958115183246077</v>
      </c>
      <c r="E21" s="11">
        <v>0.88442211055276387</v>
      </c>
      <c r="F21" s="11">
        <f>AVERAGE(B21:E21)</f>
        <v>0.87425344151070572</v>
      </c>
      <c r="G21" s="11">
        <f>F21-F$24+1</f>
        <v>0.87522252823657598</v>
      </c>
    </row>
    <row r="22" spans="1:11" x14ac:dyDescent="0.25">
      <c r="A22" s="8" t="s">
        <v>7</v>
      </c>
      <c r="B22" s="10">
        <v>0.63030303030303025</v>
      </c>
      <c r="C22" s="11">
        <v>0.66298342541436461</v>
      </c>
      <c r="D22" s="11">
        <v>0.7010309278350515</v>
      </c>
      <c r="E22" s="12"/>
      <c r="F22" s="11">
        <f>AVERAGE(B22:E22)</f>
        <v>0.66477246118414879</v>
      </c>
      <c r="G22" s="11">
        <f>F22-F$24+1</f>
        <v>0.66574154791001905</v>
      </c>
    </row>
    <row r="23" spans="1:11" x14ac:dyDescent="0.25">
      <c r="A23" s="8" t="s">
        <v>8</v>
      </c>
      <c r="B23" s="10">
        <v>1.2781065088757397</v>
      </c>
      <c r="C23" s="11">
        <v>1.3043478260869565</v>
      </c>
      <c r="D23" s="11">
        <v>1.2588832487309645</v>
      </c>
      <c r="E23" s="12"/>
      <c r="F23" s="11">
        <f>AVERAGE(B23:E23)</f>
        <v>1.2804458612312202</v>
      </c>
      <c r="G23" s="11">
        <f>F23-F$24+1</f>
        <v>1.2814149479570904</v>
      </c>
    </row>
    <row r="24" spans="1:11" x14ac:dyDescent="0.25">
      <c r="A24" s="8"/>
      <c r="B24" s="8"/>
      <c r="C24" s="12"/>
      <c r="D24" s="12"/>
      <c r="E24" s="12" t="s">
        <v>11</v>
      </c>
      <c r="F24" s="11">
        <f>AVERAGE(F20:F23)</f>
        <v>0.99903091327412974</v>
      </c>
      <c r="G24" s="11">
        <f>AVERAGE(G20:G23)</f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9" sqref="H9"/>
    </sheetView>
  </sheetViews>
  <sheetFormatPr defaultRowHeight="15" x14ac:dyDescent="0.25"/>
  <sheetData>
    <row r="1" spans="1:8" x14ac:dyDescent="0.25">
      <c r="A1" t="s">
        <v>1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2</v>
      </c>
    </row>
    <row r="2" spans="1:8" x14ac:dyDescent="0.25">
      <c r="A2">
        <v>1</v>
      </c>
      <c r="B2">
        <v>115</v>
      </c>
      <c r="C2" s="22"/>
      <c r="D2" s="22"/>
      <c r="E2" s="23">
        <v>15.625</v>
      </c>
      <c r="F2" s="22"/>
      <c r="G2" s="22"/>
      <c r="H2" s="22"/>
    </row>
    <row r="3" spans="1:8" x14ac:dyDescent="0.25">
      <c r="A3">
        <v>2</v>
      </c>
      <c r="B3">
        <v>90</v>
      </c>
      <c r="C3" s="22"/>
      <c r="D3" s="22"/>
      <c r="E3" s="23">
        <v>-14.375</v>
      </c>
      <c r="F3" s="22"/>
      <c r="G3" s="22"/>
      <c r="H3" s="22"/>
    </row>
    <row r="4" spans="1:8" x14ac:dyDescent="0.25">
      <c r="A4">
        <v>3</v>
      </c>
      <c r="B4">
        <v>65</v>
      </c>
      <c r="C4" s="22"/>
      <c r="D4" s="22"/>
      <c r="E4" s="23">
        <v>-36.875</v>
      </c>
      <c r="F4" s="22"/>
      <c r="G4" s="22"/>
      <c r="H4" s="22"/>
    </row>
    <row r="5" spans="1:8" x14ac:dyDescent="0.25">
      <c r="A5">
        <v>4</v>
      </c>
      <c r="B5">
        <v>135</v>
      </c>
      <c r="C5" s="22">
        <v>105.47</v>
      </c>
      <c r="D5" s="24">
        <v>2.8125</v>
      </c>
      <c r="E5" s="23">
        <v>35.625</v>
      </c>
      <c r="F5" s="22"/>
      <c r="G5" s="22"/>
      <c r="H5" s="22"/>
    </row>
    <row r="6" spans="1:8" x14ac:dyDescent="0.25">
      <c r="A6">
        <v>5</v>
      </c>
      <c r="B6">
        <v>130</v>
      </c>
      <c r="C6" s="24">
        <f>C5+D5+0.2*G6</f>
        <v>109.501</v>
      </c>
      <c r="D6" s="24">
        <v>2.8125</v>
      </c>
      <c r="E6" s="23">
        <v>15.625</v>
      </c>
      <c r="F6" s="24">
        <f>C5+D5+E6</f>
        <v>123.9075</v>
      </c>
      <c r="G6" s="24">
        <v>6.0925000000000011</v>
      </c>
      <c r="H6" s="24"/>
    </row>
    <row r="7" spans="1:8" x14ac:dyDescent="0.25">
      <c r="A7">
        <v>6</v>
      </c>
      <c r="B7">
        <v>95</v>
      </c>
      <c r="C7" s="24">
        <f t="shared" ref="C7:C10" si="0">C6+D6+0.2*G7</f>
        <v>111.72580000000001</v>
      </c>
      <c r="D7" s="24">
        <v>2.8125</v>
      </c>
      <c r="E7" s="23">
        <v>-14.375</v>
      </c>
      <c r="F7" s="24">
        <f>C6+D6+E7</f>
        <v>97.938500000000005</v>
      </c>
      <c r="G7" s="24">
        <v>-2.9385000000000048</v>
      </c>
      <c r="H7" s="24"/>
    </row>
    <row r="8" spans="1:8" x14ac:dyDescent="0.25">
      <c r="A8">
        <v>7</v>
      </c>
      <c r="B8">
        <v>75</v>
      </c>
      <c r="C8" s="24">
        <f t="shared" si="0"/>
        <v>114.00564</v>
      </c>
      <c r="D8" s="24">
        <v>2.8125</v>
      </c>
      <c r="E8" s="23">
        <v>-36.875</v>
      </c>
      <c r="F8" s="24">
        <f>C7+D7+E8</f>
        <v>77.663300000000007</v>
      </c>
      <c r="G8" s="24">
        <v>-2.6633000000000067</v>
      </c>
      <c r="H8" s="24"/>
    </row>
    <row r="9" spans="1:8" x14ac:dyDescent="0.25">
      <c r="A9">
        <v>8</v>
      </c>
      <c r="B9">
        <v>150</v>
      </c>
      <c r="C9" s="24">
        <f t="shared" si="0"/>
        <v>116.32951199999999</v>
      </c>
      <c r="D9" s="24">
        <v>2.8125</v>
      </c>
      <c r="E9" s="23">
        <v>35.625</v>
      </c>
      <c r="F9" s="24">
        <f>C8+D8+E9</f>
        <v>152.44314</v>
      </c>
      <c r="G9" s="24">
        <v>-2.4431399999999996</v>
      </c>
      <c r="H9" s="24"/>
    </row>
    <row r="10" spans="1:8" x14ac:dyDescent="0.25">
      <c r="A10">
        <v>9</v>
      </c>
      <c r="B10">
        <v>135</v>
      </c>
      <c r="C10" s="24">
        <f t="shared" si="0"/>
        <v>119.18860959999999</v>
      </c>
      <c r="D10" s="24">
        <f t="shared" ref="D10:D17" si="1">D9+0.1*(C10-C9-D9)</f>
        <v>2.81715976</v>
      </c>
      <c r="E10" s="23">
        <f>E6+0.3*G10</f>
        <v>15.694896400000001</v>
      </c>
      <c r="F10" s="24">
        <f>C9+D9+E6</f>
        <v>134.76701199999999</v>
      </c>
      <c r="G10" s="24">
        <f t="shared" ref="G10:G17" si="2">B10-F10</f>
        <v>0.23298800000000597</v>
      </c>
      <c r="H10" s="22"/>
    </row>
    <row r="11" spans="1:8" x14ac:dyDescent="0.25">
      <c r="A11">
        <v>10</v>
      </c>
      <c r="B11">
        <v>105</v>
      </c>
      <c r="C11" s="24">
        <f t="shared" ref="C11:C16" si="3">C10+D10+0.2*G11</f>
        <v>121.47961548799999</v>
      </c>
      <c r="D11" s="24">
        <f t="shared" si="1"/>
        <v>2.7645443728000001</v>
      </c>
      <c r="E11" s="23">
        <f t="shared" ref="E11:E17" si="4">E7+0.3*G11</f>
        <v>-15.164230807999996</v>
      </c>
      <c r="F11" s="24">
        <f t="shared" ref="F11:F17" si="5">C10+D10+E7</f>
        <v>107.63076935999999</v>
      </c>
      <c r="G11" s="24">
        <f t="shared" si="2"/>
        <v>-2.630769359999988</v>
      </c>
      <c r="H11" s="22"/>
    </row>
    <row r="12" spans="1:8" x14ac:dyDescent="0.25">
      <c r="A12">
        <v>11</v>
      </c>
      <c r="B12">
        <v>85</v>
      </c>
      <c r="C12" s="24">
        <f t="shared" si="3"/>
        <v>123.77032788864</v>
      </c>
      <c r="D12" s="24">
        <f t="shared" si="1"/>
        <v>2.7171611755840006</v>
      </c>
      <c r="E12" s="23">
        <f t="shared" si="4"/>
        <v>-37.585747958239999</v>
      </c>
      <c r="F12" s="24">
        <f t="shared" si="5"/>
        <v>87.369159860799996</v>
      </c>
      <c r="G12" s="24">
        <f t="shared" si="2"/>
        <v>-2.3691598607999964</v>
      </c>
      <c r="H12" s="22"/>
    </row>
    <row r="13" spans="1:8" x14ac:dyDescent="0.25">
      <c r="A13">
        <v>12</v>
      </c>
      <c r="B13">
        <v>155</v>
      </c>
      <c r="C13" s="24">
        <f t="shared" si="3"/>
        <v>125.0649912513792</v>
      </c>
      <c r="D13" s="24">
        <f t="shared" si="1"/>
        <v>2.5749113942995208</v>
      </c>
      <c r="E13" s="23">
        <f t="shared" si="4"/>
        <v>33.491253280732799</v>
      </c>
      <c r="F13" s="24">
        <f t="shared" si="5"/>
        <v>162.11248906422401</v>
      </c>
      <c r="G13" s="24">
        <f t="shared" si="2"/>
        <v>-7.1124890642240075</v>
      </c>
      <c r="H13" s="22"/>
    </row>
    <row r="14" spans="1:8" x14ac:dyDescent="0.25">
      <c r="A14">
        <v>13</v>
      </c>
      <c r="B14">
        <v>145</v>
      </c>
      <c r="C14" s="24">
        <f t="shared" si="3"/>
        <v>127.97294283654297</v>
      </c>
      <c r="D14" s="24">
        <f t="shared" si="1"/>
        <v>2.6082154133859459</v>
      </c>
      <c r="E14" s="23">
        <f t="shared" si="4"/>
        <v>16.194456686296384</v>
      </c>
      <c r="F14" s="24">
        <f t="shared" si="5"/>
        <v>143.33479904567872</v>
      </c>
      <c r="G14" s="24">
        <f t="shared" si="2"/>
        <v>1.6652009543212785</v>
      </c>
      <c r="H14" s="22"/>
    </row>
    <row r="15" spans="1:8" x14ac:dyDescent="0.25">
      <c r="A15">
        <v>14</v>
      </c>
      <c r="B15">
        <v>110</v>
      </c>
      <c r="C15" s="24">
        <f t="shared" si="3"/>
        <v>129.49777276154313</v>
      </c>
      <c r="D15" s="24">
        <f t="shared" si="1"/>
        <v>2.4998768645473675</v>
      </c>
      <c r="E15" s="23">
        <f t="shared" si="4"/>
        <v>-16.789309040578669</v>
      </c>
      <c r="F15" s="24">
        <f t="shared" si="5"/>
        <v>115.41692744192891</v>
      </c>
      <c r="G15" s="24">
        <f t="shared" si="2"/>
        <v>-5.4169274419289053</v>
      </c>
      <c r="H15" s="22"/>
    </row>
    <row r="16" spans="1:8" x14ac:dyDescent="0.25">
      <c r="A16">
        <v>15</v>
      </c>
      <c r="B16">
        <v>85</v>
      </c>
      <c r="C16" s="24">
        <f t="shared" si="3"/>
        <v>130.1152692925204</v>
      </c>
      <c r="D16" s="24">
        <f t="shared" si="1"/>
        <v>2.3116388311903568</v>
      </c>
      <c r="E16" s="23">
        <f t="shared" si="4"/>
        <v>-40.409318458595145</v>
      </c>
      <c r="F16" s="24">
        <f t="shared" si="5"/>
        <v>94.411901667850486</v>
      </c>
      <c r="G16" s="24">
        <f t="shared" si="2"/>
        <v>-9.4119016678504863</v>
      </c>
      <c r="H16" s="22"/>
    </row>
    <row r="17" spans="1:8" x14ac:dyDescent="0.25">
      <c r="A17">
        <v>16</v>
      </c>
      <c r="B17">
        <v>160</v>
      </c>
      <c r="C17" s="24">
        <f t="shared" ref="C17" si="6">C16+D16+0.2*G17</f>
        <v>131.24327584282204</v>
      </c>
      <c r="D17" s="24">
        <f t="shared" si="1"/>
        <v>2.1932756031014859</v>
      </c>
      <c r="E17" s="23">
        <f t="shared" si="4"/>
        <v>31.715804859399739</v>
      </c>
      <c r="F17" s="24">
        <f t="shared" si="5"/>
        <v>165.91816140444354</v>
      </c>
      <c r="G17" s="24">
        <f t="shared" si="2"/>
        <v>-5.9181614044435378</v>
      </c>
      <c r="H17" s="22"/>
    </row>
    <row r="18" spans="1:8" x14ac:dyDescent="0.25">
      <c r="C18" s="22"/>
      <c r="D18" s="22"/>
      <c r="E18" s="22"/>
      <c r="F18" s="22"/>
      <c r="G18" s="22"/>
      <c r="H18" s="22"/>
    </row>
    <row r="19" spans="1:8" x14ac:dyDescent="0.25">
      <c r="G19" s="24"/>
    </row>
    <row r="20" spans="1:8" x14ac:dyDescent="0.25">
      <c r="G20" s="24"/>
    </row>
    <row r="21" spans="1:8" x14ac:dyDescent="0.25">
      <c r="G21" s="24"/>
    </row>
    <row r="22" spans="1:8" x14ac:dyDescent="0.25">
      <c r="G22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4_2</vt:lpstr>
      <vt:lpstr>Example 4_3</vt:lpstr>
      <vt:lpstr>Example 4_4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Ketih</dc:creator>
  <cp:lastModifiedBy>Keith</cp:lastModifiedBy>
  <dcterms:created xsi:type="dcterms:W3CDTF">2008-10-30T13:44:08Z</dcterms:created>
  <dcterms:modified xsi:type="dcterms:W3CDTF">2017-07-13T22:35:31Z</dcterms:modified>
</cp:coreProperties>
</file>