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1221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55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25725"/>
</workbook>
</file>

<file path=xl/calcChain.xml><?xml version="1.0" encoding="utf-8"?>
<calcChain xmlns="http://schemas.openxmlformats.org/spreadsheetml/2006/main">
  <c r="I33" i="1"/>
  <c r="H33"/>
  <c r="I32"/>
  <c r="H32"/>
  <c r="I31"/>
  <c r="H31"/>
  <c r="I30"/>
  <c r="H30"/>
  <c r="Q14"/>
  <c r="Q13"/>
  <c r="Q12"/>
  <c r="Q11"/>
  <c r="Q10"/>
  <c r="Q9"/>
  <c r="Q8"/>
  <c r="Q7"/>
  <c r="Q6"/>
  <c r="Q5"/>
  <c r="Q4"/>
  <c r="R3"/>
  <c r="Q3"/>
  <c r="M14"/>
  <c r="M13"/>
  <c r="M12"/>
  <c r="M11"/>
  <c r="M10"/>
  <c r="M9"/>
  <c r="M8"/>
  <c r="M7"/>
  <c r="M6"/>
  <c r="M5"/>
  <c r="M4"/>
  <c r="G16"/>
  <c r="D22" s="1"/>
  <c r="E16"/>
  <c r="D21" s="1"/>
  <c r="D17"/>
  <c r="D24" s="1"/>
  <c r="D16"/>
  <c r="D23" s="1"/>
  <c r="K3"/>
  <c r="K15" l="1"/>
  <c r="E21" s="1"/>
  <c r="M3"/>
  <c r="M15" s="1"/>
  <c r="E22" s="1"/>
  <c r="G19"/>
  <c r="I19" s="1"/>
  <c r="S4"/>
  <c r="T3"/>
  <c r="U3"/>
  <c r="L3"/>
  <c r="J16" s="1"/>
  <c r="E23" s="1"/>
  <c r="X3"/>
  <c r="V3"/>
  <c r="R4"/>
  <c r="N3" l="1"/>
  <c r="J17" s="1"/>
  <c r="E24" s="1"/>
  <c r="R5"/>
  <c r="X4"/>
  <c r="Y4" s="1"/>
  <c r="T4"/>
  <c r="U4"/>
  <c r="Y3"/>
  <c r="S5"/>
  <c r="U5" s="1"/>
  <c r="W3"/>
  <c r="V4"/>
  <c r="W4" s="1"/>
  <c r="R6" l="1"/>
  <c r="T5"/>
  <c r="V5"/>
  <c r="W5" s="1"/>
  <c r="S6"/>
  <c r="X5"/>
  <c r="R7" l="1"/>
  <c r="T6"/>
  <c r="U6"/>
  <c r="Y5"/>
  <c r="S7"/>
  <c r="U7" s="1"/>
  <c r="X6"/>
  <c r="Y6" s="1"/>
  <c r="V6"/>
  <c r="R8" l="1"/>
  <c r="T7"/>
  <c r="S8"/>
  <c r="X7"/>
  <c r="Y7" s="1"/>
  <c r="V7"/>
  <c r="W7" s="1"/>
  <c r="W6"/>
  <c r="R9" l="1"/>
  <c r="T8"/>
  <c r="U8"/>
  <c r="S9"/>
  <c r="X8"/>
  <c r="Y8" s="1"/>
  <c r="V8"/>
  <c r="R10" l="1"/>
  <c r="U9"/>
  <c r="T9"/>
  <c r="S10"/>
  <c r="X9"/>
  <c r="Y9" s="1"/>
  <c r="V9"/>
  <c r="W9" s="1"/>
  <c r="W8"/>
  <c r="R11" l="1"/>
  <c r="T10"/>
  <c r="U10"/>
  <c r="S11"/>
  <c r="X10"/>
  <c r="Y10" s="1"/>
  <c r="V10"/>
  <c r="R12"/>
  <c r="U11" l="1"/>
  <c r="T11"/>
  <c r="S12"/>
  <c r="X11"/>
  <c r="Y11" s="1"/>
  <c r="V11"/>
  <c r="W11" s="1"/>
  <c r="W10"/>
  <c r="R13" l="1"/>
  <c r="R14" s="1"/>
  <c r="T12"/>
  <c r="U12"/>
  <c r="S13"/>
  <c r="X12"/>
  <c r="Y12" s="1"/>
  <c r="V12"/>
  <c r="U13" l="1"/>
  <c r="T13"/>
  <c r="W12"/>
  <c r="S14"/>
  <c r="X13"/>
  <c r="Y13" s="1"/>
  <c r="V13"/>
  <c r="W13" s="1"/>
  <c r="V14"/>
  <c r="T14" l="1"/>
  <c r="R17" s="1"/>
  <c r="F22" s="1"/>
  <c r="U14"/>
  <c r="S17" s="1"/>
  <c r="G22" s="1"/>
  <c r="I22" s="1"/>
  <c r="R16"/>
  <c r="F21" s="1"/>
  <c r="S16"/>
  <c r="W14"/>
  <c r="V17" s="1"/>
  <c r="F24" s="1"/>
  <c r="V16"/>
  <c r="H24"/>
  <c r="X14"/>
  <c r="F23" l="1"/>
  <c r="H23" s="1"/>
  <c r="G21"/>
  <c r="I21" s="1"/>
  <c r="H21"/>
  <c r="H22"/>
  <c r="Y14"/>
  <c r="X17" s="1"/>
  <c r="G24" s="1"/>
  <c r="I24" s="1"/>
  <c r="X16"/>
  <c r="G23" s="1"/>
  <c r="I23" s="1"/>
</calcChain>
</file>

<file path=xl/sharedStrings.xml><?xml version="1.0" encoding="utf-8"?>
<sst xmlns="http://schemas.openxmlformats.org/spreadsheetml/2006/main" count="65" uniqueCount="25">
  <si>
    <t>MAE</t>
  </si>
  <si>
    <t>MAPE</t>
  </si>
  <si>
    <t>Month</t>
  </si>
  <si>
    <t>Actual</t>
  </si>
  <si>
    <t>Forecast</t>
  </si>
  <si>
    <t xml:space="preserve"> </t>
  </si>
  <si>
    <t>Error</t>
  </si>
  <si>
    <t>MPE</t>
  </si>
  <si>
    <t>PE</t>
  </si>
  <si>
    <t>APE</t>
  </si>
  <si>
    <t>AE</t>
  </si>
  <si>
    <t>RW</t>
  </si>
  <si>
    <t>Method1</t>
  </si>
  <si>
    <t>Household1</t>
  </si>
  <si>
    <t>Mean Error (ME)</t>
  </si>
  <si>
    <t>Random Walk</t>
  </si>
  <si>
    <t>Overall</t>
  </si>
  <si>
    <t>Household2</t>
  </si>
  <si>
    <t>actual</t>
  </si>
  <si>
    <t>M1</t>
  </si>
  <si>
    <t>Smooth</t>
  </si>
  <si>
    <t>Household mean</t>
  </si>
  <si>
    <t>Overall mean</t>
  </si>
  <si>
    <t>ME(M1)</t>
  </si>
  <si>
    <t>MPE(m1)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</si>
</sst>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7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2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24</xdr:row>
      <xdr:rowOff>0</xdr:rowOff>
    </xdr:from>
    <xdr:to>
      <xdr:col>20</xdr:col>
      <xdr:colOff>505946</xdr:colOff>
      <xdr:row>31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81882" y="4762500"/>
          <a:ext cx="570547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3"/>
  <sheetViews>
    <sheetView tabSelected="1" topLeftCell="C1" zoomScale="85" zoomScaleNormal="85" workbookViewId="0">
      <selection activeCell="C27" sqref="C27:I33"/>
    </sheetView>
  </sheetViews>
  <sheetFormatPr defaultRowHeight="15"/>
  <cols>
    <col min="3" max="3" width="18" customWidth="1"/>
    <col min="4" max="4" width="17.28515625" customWidth="1"/>
    <col min="5" max="6" width="16.5703125" customWidth="1"/>
    <col min="7" max="7" width="15" customWidth="1"/>
    <col min="8" max="8" width="13.140625" customWidth="1"/>
    <col min="9" max="9" width="14.140625" customWidth="1"/>
    <col min="13" max="13" width="11.5703125" bestFit="1" customWidth="1"/>
    <col min="14" max="14" width="10.28515625" customWidth="1"/>
    <col min="15" max="15" width="10.7109375" customWidth="1"/>
  </cols>
  <sheetData>
    <row r="1" spans="2:25">
      <c r="J1" t="s">
        <v>11</v>
      </c>
      <c r="P1">
        <v>40</v>
      </c>
      <c r="Q1">
        <v>20</v>
      </c>
      <c r="R1">
        <v>0.2</v>
      </c>
      <c r="T1" t="s">
        <v>19</v>
      </c>
      <c r="U1" t="s">
        <v>11</v>
      </c>
      <c r="V1" t="s">
        <v>12</v>
      </c>
      <c r="X1" t="s">
        <v>11</v>
      </c>
    </row>
    <row r="2" spans="2:25">
      <c r="B2" s="2" t="s">
        <v>2</v>
      </c>
      <c r="C2" t="s">
        <v>3</v>
      </c>
      <c r="D2" t="s">
        <v>4</v>
      </c>
      <c r="E2" t="s">
        <v>6</v>
      </c>
      <c r="F2" t="s">
        <v>10</v>
      </c>
      <c r="G2" t="s">
        <v>8</v>
      </c>
      <c r="H2" t="s">
        <v>9</v>
      </c>
      <c r="J2" t="s">
        <v>4</v>
      </c>
      <c r="K2" t="s">
        <v>6</v>
      </c>
      <c r="L2" t="s">
        <v>10</v>
      </c>
      <c r="M2" t="s">
        <v>8</v>
      </c>
      <c r="N2" t="s">
        <v>9</v>
      </c>
      <c r="Q2" t="s">
        <v>18</v>
      </c>
      <c r="R2" t="s">
        <v>19</v>
      </c>
      <c r="S2" t="s">
        <v>11</v>
      </c>
      <c r="T2" t="s">
        <v>7</v>
      </c>
      <c r="U2" t="s">
        <v>7</v>
      </c>
      <c r="V2" t="s">
        <v>10</v>
      </c>
      <c r="W2" t="s">
        <v>9</v>
      </c>
      <c r="X2" t="s">
        <v>10</v>
      </c>
      <c r="Y2" t="s">
        <v>9</v>
      </c>
    </row>
    <row r="3" spans="2:25">
      <c r="B3" s="1">
        <v>37622</v>
      </c>
      <c r="C3" s="2">
        <v>790</v>
      </c>
      <c r="D3" s="2">
        <v>820</v>
      </c>
      <c r="E3" s="2">
        <v>-30</v>
      </c>
      <c r="F3" s="2">
        <v>30</v>
      </c>
      <c r="G3" s="2">
        <v>-3.8</v>
      </c>
      <c r="H3" s="2">
        <v>3.8</v>
      </c>
      <c r="I3" s="2" t="s">
        <v>5</v>
      </c>
      <c r="J3" s="2">
        <v>690</v>
      </c>
      <c r="K3" s="2">
        <f>C3-J3</f>
        <v>100</v>
      </c>
      <c r="L3" s="2">
        <f>ABS(K3)</f>
        <v>100</v>
      </c>
      <c r="M3" s="4">
        <f>K3/C3*100</f>
        <v>12.658227848101266</v>
      </c>
      <c r="N3" s="4">
        <f>ABS(M3)</f>
        <v>12.658227848101266</v>
      </c>
      <c r="O3" s="2"/>
      <c r="P3" s="3"/>
      <c r="Q3" s="5">
        <f ca="1">40+$Q$1*(RAND()-0.1)</f>
        <v>39.532317631610823</v>
      </c>
      <c r="R3" s="5">
        <f>P1</f>
        <v>40</v>
      </c>
      <c r="S3" s="5">
        <v>40</v>
      </c>
      <c r="T3" s="5">
        <f ca="1">($Q3-R3)/$Q3*100</f>
        <v>-1.1830380721600011</v>
      </c>
      <c r="U3" s="5">
        <f t="shared" ref="U3:U14" ca="1" si="0">($Q3-S3)/$Q3*100</f>
        <v>-1.1830380721600011</v>
      </c>
      <c r="V3" s="5">
        <f ca="1">ABS($Q3-R3)</f>
        <v>0.46768236838917687</v>
      </c>
      <c r="W3" s="5">
        <f ca="1">V3/Q3*100</f>
        <v>1.1830380721600011</v>
      </c>
      <c r="X3" s="5">
        <f ca="1">ABS(Q3-S3)</f>
        <v>0.46768236838917687</v>
      </c>
      <c r="Y3" s="5">
        <f ca="1">X3/Q3*100</f>
        <v>1.1830380721600011</v>
      </c>
    </row>
    <row r="4" spans="2:25">
      <c r="B4" s="1">
        <v>37653</v>
      </c>
      <c r="C4" s="2">
        <v>810</v>
      </c>
      <c r="D4" s="2">
        <v>790</v>
      </c>
      <c r="E4" s="2">
        <v>20</v>
      </c>
      <c r="F4" s="2">
        <v>20</v>
      </c>
      <c r="G4" s="2">
        <v>2.5</v>
      </c>
      <c r="H4" s="2">
        <v>2.5</v>
      </c>
      <c r="J4" s="2">
        <v>790</v>
      </c>
      <c r="K4" s="2">
        <v>20</v>
      </c>
      <c r="L4" s="2">
        <v>20</v>
      </c>
      <c r="M4" s="4">
        <f t="shared" ref="M4:M14" si="1">K4/C4*100</f>
        <v>2.4691358024691357</v>
      </c>
      <c r="N4" s="4">
        <v>2.5</v>
      </c>
      <c r="O4" s="2"/>
      <c r="P4" s="3"/>
      <c r="Q4" s="5">
        <f t="shared" ref="Q4:Q14" ca="1" si="2">40+$Q$1*(RAND()-0.1)</f>
        <v>39.153404554694482</v>
      </c>
      <c r="R4" s="5">
        <f ca="1">R3+$R$1*(Q3-R3)</f>
        <v>39.906463526322163</v>
      </c>
      <c r="S4" s="5">
        <f ca="1">Q3</f>
        <v>39.532317631610823</v>
      </c>
      <c r="T4" s="5">
        <f t="shared" ref="T4:T14" ca="1" si="3">(Q4-R4)/$Q4*100</f>
        <v>-1.9233550190398172</v>
      </c>
      <c r="U4" s="5">
        <f t="shared" ca="1" si="0"/>
        <v>-0.96776533541808973</v>
      </c>
      <c r="V4" s="5">
        <f t="shared" ref="V4:V14" ca="1" si="4">ABS($Q4-R4)</f>
        <v>0.75305897162768076</v>
      </c>
      <c r="W4" s="5">
        <f t="shared" ref="W4:W14" ca="1" si="5">V4/Q4*100</f>
        <v>1.9233550190398172</v>
      </c>
      <c r="X4" s="5">
        <f t="shared" ref="X4:X14" ca="1" si="6">ABS(Q4-S4)</f>
        <v>0.37891307691634069</v>
      </c>
      <c r="Y4" s="5">
        <f t="shared" ref="Y4:Y14" ca="1" si="7">X4/Q4*100</f>
        <v>0.96776533541808973</v>
      </c>
    </row>
    <row r="5" spans="2:25">
      <c r="B5" s="1">
        <v>37681</v>
      </c>
      <c r="C5" s="2">
        <v>680</v>
      </c>
      <c r="D5" s="2">
        <v>720</v>
      </c>
      <c r="E5" s="2">
        <v>-40</v>
      </c>
      <c r="F5" s="2">
        <v>40</v>
      </c>
      <c r="G5" s="2">
        <v>-5.9</v>
      </c>
      <c r="H5" s="2">
        <v>5.9</v>
      </c>
      <c r="J5" s="2">
        <v>810</v>
      </c>
      <c r="K5" s="2">
        <v>-40</v>
      </c>
      <c r="L5" s="2">
        <v>40</v>
      </c>
      <c r="M5" s="4">
        <f t="shared" si="1"/>
        <v>-5.8823529411764701</v>
      </c>
      <c r="N5" s="4">
        <v>5.9</v>
      </c>
      <c r="P5" s="2"/>
      <c r="Q5" s="5">
        <f t="shared" ca="1" si="2"/>
        <v>57.004036772395665</v>
      </c>
      <c r="R5" s="5">
        <f t="shared" ref="R5:R14" ca="1" si="8">R4+$R$1*(Q4-R4)</f>
        <v>39.755851731996628</v>
      </c>
      <c r="S5" s="5">
        <f t="shared" ref="S5:S13" ca="1" si="9">Q4</f>
        <v>39.153404554694482</v>
      </c>
      <c r="T5" s="5">
        <f t="shared" ca="1" si="3"/>
        <v>30.25783087830634</v>
      </c>
      <c r="U5" s="5">
        <f ca="1">($Q5-S5)/$Q5*100</f>
        <v>31.314680904046767</v>
      </c>
      <c r="V5" s="5">
        <f t="shared" ca="1" si="4"/>
        <v>17.248185040399036</v>
      </c>
      <c r="W5" s="5">
        <f t="shared" ca="1" si="5"/>
        <v>30.25783087830634</v>
      </c>
      <c r="X5" s="5">
        <f t="shared" ca="1" si="6"/>
        <v>17.850632217701182</v>
      </c>
      <c r="Y5" s="5">
        <f t="shared" ca="1" si="7"/>
        <v>31.314680904046767</v>
      </c>
    </row>
    <row r="6" spans="2:25">
      <c r="B6" s="1">
        <v>37712</v>
      </c>
      <c r="C6" s="2">
        <v>500</v>
      </c>
      <c r="D6" s="2">
        <v>640</v>
      </c>
      <c r="E6" s="2">
        <v>-140</v>
      </c>
      <c r="F6" s="2">
        <v>140</v>
      </c>
      <c r="G6" s="2">
        <v>-28</v>
      </c>
      <c r="H6" s="2">
        <v>28</v>
      </c>
      <c r="J6" s="2">
        <v>680</v>
      </c>
      <c r="K6" s="2">
        <v>-140</v>
      </c>
      <c r="L6" s="2">
        <v>140</v>
      </c>
      <c r="M6" s="4">
        <f t="shared" si="1"/>
        <v>-28.000000000000004</v>
      </c>
      <c r="N6" s="4">
        <v>28</v>
      </c>
      <c r="P6" s="2"/>
      <c r="Q6" s="5">
        <f t="shared" ca="1" si="2"/>
        <v>43.365170023145609</v>
      </c>
      <c r="R6" s="5">
        <f t="shared" ca="1" si="8"/>
        <v>43.205488740076433</v>
      </c>
      <c r="S6" s="5">
        <f t="shared" ca="1" si="9"/>
        <v>57.004036772395665</v>
      </c>
      <c r="T6" s="5">
        <f t="shared" ca="1" si="3"/>
        <v>0.36822473654305565</v>
      </c>
      <c r="U6" s="5">
        <f t="shared" ca="1" si="0"/>
        <v>-31.451200910708948</v>
      </c>
      <c r="V6" s="5">
        <f t="shared" ca="1" si="4"/>
        <v>0.15968128306917606</v>
      </c>
      <c r="W6" s="5">
        <f t="shared" ca="1" si="5"/>
        <v>0.36822473654305565</v>
      </c>
      <c r="X6" s="5">
        <f t="shared" ca="1" si="6"/>
        <v>13.638866749250056</v>
      </c>
      <c r="Y6" s="5">
        <f t="shared" ca="1" si="7"/>
        <v>31.451200910708948</v>
      </c>
    </row>
    <row r="7" spans="2:25">
      <c r="B7" s="1">
        <v>37742</v>
      </c>
      <c r="C7" s="2">
        <v>520</v>
      </c>
      <c r="D7" s="2">
        <v>780</v>
      </c>
      <c r="E7" s="2">
        <v>-260</v>
      </c>
      <c r="F7" s="2">
        <v>260</v>
      </c>
      <c r="G7" s="2">
        <v>-50</v>
      </c>
      <c r="H7" s="2">
        <v>50</v>
      </c>
      <c r="J7" s="2">
        <v>500</v>
      </c>
      <c r="K7" s="2">
        <v>-260</v>
      </c>
      <c r="L7" s="2">
        <v>260</v>
      </c>
      <c r="M7" s="4">
        <f t="shared" si="1"/>
        <v>-50</v>
      </c>
      <c r="N7" s="4">
        <v>50</v>
      </c>
      <c r="P7" s="2"/>
      <c r="Q7" s="5">
        <f t="shared" ca="1" si="2"/>
        <v>50.363593950060746</v>
      </c>
      <c r="R7" s="5">
        <f t="shared" ca="1" si="8"/>
        <v>43.237424996690265</v>
      </c>
      <c r="S7" s="5">
        <f t="shared" ca="1" si="9"/>
        <v>43.365170023145609</v>
      </c>
      <c r="T7" s="5">
        <f t="shared" ca="1" si="3"/>
        <v>14.14944485581511</v>
      </c>
      <c r="U7" s="5">
        <f ca="1">($Q7-S7)/$Q7*100</f>
        <v>13.895799282820434</v>
      </c>
      <c r="V7" s="5">
        <f t="shared" ca="1" si="4"/>
        <v>7.1261689533704811</v>
      </c>
      <c r="W7" s="5">
        <f t="shared" ca="1" si="5"/>
        <v>14.14944485581511</v>
      </c>
      <c r="X7" s="5">
        <f t="shared" ca="1" si="6"/>
        <v>6.9984239269151374</v>
      </c>
      <c r="Y7" s="5">
        <f t="shared" ca="1" si="7"/>
        <v>13.895799282820434</v>
      </c>
    </row>
    <row r="8" spans="2:25">
      <c r="B8" s="1">
        <v>37773</v>
      </c>
      <c r="C8" s="2">
        <v>810</v>
      </c>
      <c r="D8" s="2">
        <v>980</v>
      </c>
      <c r="E8" s="2">
        <v>-170</v>
      </c>
      <c r="F8" s="2">
        <v>170</v>
      </c>
      <c r="G8" s="2">
        <v>-21</v>
      </c>
      <c r="H8" s="2">
        <v>21</v>
      </c>
      <c r="J8" s="2">
        <v>520</v>
      </c>
      <c r="K8" s="2">
        <v>-170</v>
      </c>
      <c r="L8" s="2">
        <v>170</v>
      </c>
      <c r="M8" s="4">
        <f t="shared" si="1"/>
        <v>-20.987654320987652</v>
      </c>
      <c r="N8" s="4">
        <v>21</v>
      </c>
      <c r="P8" s="2"/>
      <c r="Q8" s="5">
        <f t="shared" ca="1" si="2"/>
        <v>49.380892979042954</v>
      </c>
      <c r="R8" s="5">
        <f t="shared" ca="1" si="8"/>
        <v>44.662658787364364</v>
      </c>
      <c r="S8" s="5">
        <f t="shared" ca="1" si="9"/>
        <v>50.363593950060746</v>
      </c>
      <c r="T8" s="5">
        <f t="shared" ca="1" si="3"/>
        <v>9.5547769735168409</v>
      </c>
      <c r="U8" s="5">
        <f t="shared" ca="1" si="0"/>
        <v>-1.9900429330730127</v>
      </c>
      <c r="V8" s="5">
        <f t="shared" ca="1" si="4"/>
        <v>4.7182341916785902</v>
      </c>
      <c r="W8" s="5">
        <f t="shared" ca="1" si="5"/>
        <v>9.5547769735168409</v>
      </c>
      <c r="X8" s="5">
        <f t="shared" ca="1" si="6"/>
        <v>0.98270097101779186</v>
      </c>
      <c r="Y8" s="5">
        <f t="shared" ca="1" si="7"/>
        <v>1.9900429330730127</v>
      </c>
    </row>
    <row r="9" spans="2:25">
      <c r="B9" s="1">
        <v>37803</v>
      </c>
      <c r="C9" s="2">
        <v>1120</v>
      </c>
      <c r="D9" s="2">
        <v>1550</v>
      </c>
      <c r="E9" s="2">
        <v>-430</v>
      </c>
      <c r="F9" s="2">
        <v>430</v>
      </c>
      <c r="G9" s="2">
        <v>-38.4</v>
      </c>
      <c r="H9" s="2">
        <v>38.4</v>
      </c>
      <c r="J9" s="2">
        <v>810</v>
      </c>
      <c r="K9" s="2">
        <v>-430</v>
      </c>
      <c r="L9" s="2">
        <v>430</v>
      </c>
      <c r="M9" s="4">
        <f t="shared" si="1"/>
        <v>-38.392857142857146</v>
      </c>
      <c r="N9" s="4">
        <v>38.4</v>
      </c>
      <c r="P9" s="2"/>
      <c r="Q9" s="5">
        <f t="shared" ca="1" si="2"/>
        <v>52.789442351509692</v>
      </c>
      <c r="R9" s="5">
        <f t="shared" ca="1" si="8"/>
        <v>45.606305625700081</v>
      </c>
      <c r="S9" s="5">
        <f t="shared" ca="1" si="9"/>
        <v>49.380892979042954</v>
      </c>
      <c r="T9" s="5">
        <f t="shared" ca="1" si="3"/>
        <v>13.607146440341561</v>
      </c>
      <c r="U9" s="5">
        <f t="shared" ca="1" si="0"/>
        <v>6.4568770205417003</v>
      </c>
      <c r="V9" s="5">
        <f t="shared" ca="1" si="4"/>
        <v>7.1831367258096108</v>
      </c>
      <c r="W9" s="5">
        <f t="shared" ca="1" si="5"/>
        <v>13.607146440341561</v>
      </c>
      <c r="X9" s="5">
        <f t="shared" ca="1" si="6"/>
        <v>3.4085493724667373</v>
      </c>
      <c r="Y9" s="5">
        <f t="shared" ca="1" si="7"/>
        <v>6.4568770205417003</v>
      </c>
    </row>
    <row r="10" spans="2:25">
      <c r="B10" s="1">
        <v>37834</v>
      </c>
      <c r="C10" s="2">
        <v>1840</v>
      </c>
      <c r="D10" s="2">
        <v>1850</v>
      </c>
      <c r="E10" s="2">
        <v>-10</v>
      </c>
      <c r="F10" s="2">
        <v>10</v>
      </c>
      <c r="G10" s="2">
        <v>-0.5</v>
      </c>
      <c r="H10" s="2">
        <v>0.5</v>
      </c>
      <c r="J10" s="2">
        <v>1120</v>
      </c>
      <c r="K10" s="2">
        <v>-10</v>
      </c>
      <c r="L10" s="2">
        <v>10</v>
      </c>
      <c r="M10" s="4">
        <f t="shared" si="1"/>
        <v>-0.54347826086956519</v>
      </c>
      <c r="N10" s="4">
        <v>0.5</v>
      </c>
      <c r="P10" s="2"/>
      <c r="Q10" s="5">
        <f t="shared" ca="1" si="2"/>
        <v>51.868849693383147</v>
      </c>
      <c r="R10" s="5">
        <f t="shared" ca="1" si="8"/>
        <v>47.042932970862005</v>
      </c>
      <c r="S10" s="5">
        <f t="shared" ca="1" si="9"/>
        <v>52.789442351509692</v>
      </c>
      <c r="T10" s="5">
        <f t="shared" ca="1" si="3"/>
        <v>9.3040750875506291</v>
      </c>
      <c r="U10" s="5">
        <f t="shared" ca="1" si="0"/>
        <v>-1.774846875472512</v>
      </c>
      <c r="V10" s="5">
        <f t="shared" ca="1" si="4"/>
        <v>4.8259167225211428</v>
      </c>
      <c r="W10" s="5">
        <f t="shared" ca="1" si="5"/>
        <v>9.3040750875506291</v>
      </c>
      <c r="X10" s="5">
        <f t="shared" ca="1" si="6"/>
        <v>0.92059265812654445</v>
      </c>
      <c r="Y10" s="5">
        <f t="shared" ca="1" si="7"/>
        <v>1.774846875472512</v>
      </c>
    </row>
    <row r="11" spans="2:25">
      <c r="B11" s="1">
        <v>37865</v>
      </c>
      <c r="C11" s="2">
        <v>1600</v>
      </c>
      <c r="D11" s="2">
        <v>1880</v>
      </c>
      <c r="E11" s="2">
        <v>-280</v>
      </c>
      <c r="F11" s="2">
        <v>280</v>
      </c>
      <c r="G11" s="2">
        <v>-17.5</v>
      </c>
      <c r="H11" s="2">
        <v>17.5</v>
      </c>
      <c r="J11" s="2">
        <v>1840</v>
      </c>
      <c r="K11" s="2">
        <v>-280</v>
      </c>
      <c r="L11" s="2">
        <v>280</v>
      </c>
      <c r="M11" s="4">
        <f t="shared" si="1"/>
        <v>-17.5</v>
      </c>
      <c r="N11" s="4">
        <v>17.5</v>
      </c>
      <c r="P11" s="2"/>
      <c r="Q11" s="5">
        <f t="shared" ca="1" si="2"/>
        <v>53.26879930124619</v>
      </c>
      <c r="R11" s="5">
        <f t="shared" ca="1" si="8"/>
        <v>48.00811631536623</v>
      </c>
      <c r="S11" s="5">
        <f t="shared" ca="1" si="9"/>
        <v>51.868849693383147</v>
      </c>
      <c r="T11" s="5">
        <f t="shared" ca="1" si="3"/>
        <v>9.8757303616507262</v>
      </c>
      <c r="U11" s="5">
        <f t="shared" ca="1" si="0"/>
        <v>2.6280855326699508</v>
      </c>
      <c r="V11" s="5">
        <f t="shared" ca="1" si="4"/>
        <v>5.26068298587996</v>
      </c>
      <c r="W11" s="5">
        <f t="shared" ca="1" si="5"/>
        <v>9.8757303616507262</v>
      </c>
      <c r="X11" s="5">
        <f t="shared" ca="1" si="6"/>
        <v>1.3999496078630429</v>
      </c>
      <c r="Y11" s="5">
        <f t="shared" ca="1" si="7"/>
        <v>2.6280855326699508</v>
      </c>
    </row>
    <row r="12" spans="2:25">
      <c r="B12" s="1">
        <v>37895</v>
      </c>
      <c r="C12" s="2">
        <v>1250</v>
      </c>
      <c r="D12" s="2">
        <v>1600</v>
      </c>
      <c r="E12" s="2">
        <v>-350</v>
      </c>
      <c r="F12" s="2">
        <v>350</v>
      </c>
      <c r="G12" s="2">
        <v>-28</v>
      </c>
      <c r="H12" s="2">
        <v>28</v>
      </c>
      <c r="J12" s="2">
        <v>1600</v>
      </c>
      <c r="K12" s="2">
        <v>-350</v>
      </c>
      <c r="L12" s="2">
        <v>350</v>
      </c>
      <c r="M12" s="4">
        <f t="shared" si="1"/>
        <v>-28.000000000000004</v>
      </c>
      <c r="N12" s="4">
        <v>28</v>
      </c>
      <c r="P12" s="2"/>
      <c r="Q12" s="5">
        <f t="shared" ca="1" si="2"/>
        <v>54.232986087702848</v>
      </c>
      <c r="R12" s="5">
        <f t="shared" ca="1" si="8"/>
        <v>49.060252912542225</v>
      </c>
      <c r="S12" s="5">
        <f t="shared" ca="1" si="9"/>
        <v>53.26879930124619</v>
      </c>
      <c r="T12" s="5">
        <f t="shared" ca="1" si="3"/>
        <v>9.5379833350786551</v>
      </c>
      <c r="U12" s="5">
        <f t="shared" ca="1" si="0"/>
        <v>1.7778604056531639</v>
      </c>
      <c r="V12" s="5">
        <f t="shared" ca="1" si="4"/>
        <v>5.1727331751606229</v>
      </c>
      <c r="W12" s="5">
        <f t="shared" ca="1" si="5"/>
        <v>9.5379833350786551</v>
      </c>
      <c r="X12" s="5">
        <f t="shared" ca="1" si="6"/>
        <v>0.96418678645665779</v>
      </c>
      <c r="Y12" s="5">
        <f t="shared" ca="1" si="7"/>
        <v>1.7778604056531639</v>
      </c>
    </row>
    <row r="13" spans="2:25">
      <c r="B13" s="1">
        <v>37926</v>
      </c>
      <c r="C13" s="2">
        <v>740</v>
      </c>
      <c r="D13" s="2">
        <v>890</v>
      </c>
      <c r="E13" s="2">
        <v>-150</v>
      </c>
      <c r="F13" s="2">
        <v>150</v>
      </c>
      <c r="G13" s="2">
        <v>-20.3</v>
      </c>
      <c r="H13" s="2">
        <v>20.3</v>
      </c>
      <c r="J13" s="2">
        <v>1250</v>
      </c>
      <c r="K13" s="2">
        <v>-150</v>
      </c>
      <c r="L13" s="2">
        <v>150</v>
      </c>
      <c r="M13" s="4">
        <f t="shared" si="1"/>
        <v>-20.27027027027027</v>
      </c>
      <c r="N13" s="4">
        <v>20.3</v>
      </c>
      <c r="P13" s="2"/>
      <c r="Q13" s="5">
        <f t="shared" ca="1" si="2"/>
        <v>43.641963397769459</v>
      </c>
      <c r="R13" s="5">
        <f t="shared" ca="1" si="8"/>
        <v>50.094799547574347</v>
      </c>
      <c r="S13" s="5">
        <f t="shared" ca="1" si="9"/>
        <v>54.232986087702848</v>
      </c>
      <c r="T13" s="5">
        <f t="shared" ca="1" si="3"/>
        <v>-14.785852073132649</v>
      </c>
      <c r="U13" s="5">
        <f t="shared" ca="1" si="0"/>
        <v>-24.267979406432243</v>
      </c>
      <c r="V13" s="5">
        <f t="shared" ca="1" si="4"/>
        <v>6.4528361498048881</v>
      </c>
      <c r="W13" s="5">
        <f t="shared" ca="1" si="5"/>
        <v>14.785852073132649</v>
      </c>
      <c r="X13" s="5">
        <f t="shared" ca="1" si="6"/>
        <v>10.591022689933389</v>
      </c>
      <c r="Y13" s="5">
        <f t="shared" ca="1" si="7"/>
        <v>24.267979406432243</v>
      </c>
    </row>
    <row r="14" spans="2:25">
      <c r="B14" s="1">
        <v>37956</v>
      </c>
      <c r="C14" s="2">
        <v>610</v>
      </c>
      <c r="D14" s="2">
        <v>690</v>
      </c>
      <c r="E14" s="2">
        <v>-80</v>
      </c>
      <c r="F14" s="2">
        <v>80</v>
      </c>
      <c r="G14" s="2">
        <v>-13.1</v>
      </c>
      <c r="H14" s="2">
        <v>13.1</v>
      </c>
      <c r="J14" s="2">
        <v>740</v>
      </c>
      <c r="K14" s="2">
        <v>-80</v>
      </c>
      <c r="L14" s="2">
        <v>80</v>
      </c>
      <c r="M14" s="4">
        <f t="shared" si="1"/>
        <v>-13.114754098360656</v>
      </c>
      <c r="N14" s="4">
        <v>13.1</v>
      </c>
      <c r="P14" s="2"/>
      <c r="Q14" s="5">
        <f t="shared" ca="1" si="2"/>
        <v>52.636674564195019</v>
      </c>
      <c r="R14" s="5">
        <f t="shared" ca="1" si="8"/>
        <v>48.804232317613369</v>
      </c>
      <c r="S14" s="5">
        <f ca="1">Q13</f>
        <v>43.641963397769459</v>
      </c>
      <c r="T14" s="5">
        <f t="shared" ca="1" si="3"/>
        <v>7.280935352227945</v>
      </c>
      <c r="U14" s="5">
        <f t="shared" ca="1" si="0"/>
        <v>17.088296783368648</v>
      </c>
      <c r="V14" s="5">
        <f t="shared" ca="1" si="4"/>
        <v>3.8324422465816497</v>
      </c>
      <c r="W14" s="5">
        <f t="shared" ca="1" si="5"/>
        <v>7.280935352227945</v>
      </c>
      <c r="X14" s="5">
        <f t="shared" ca="1" si="6"/>
        <v>8.9947111664255601</v>
      </c>
      <c r="Y14" s="5">
        <f t="shared" ca="1" si="7"/>
        <v>17.088296783368648</v>
      </c>
    </row>
    <row r="15" spans="2:25">
      <c r="K15">
        <f>AVERAGE(K3:K14)</f>
        <v>-149.16666666666666</v>
      </c>
      <c r="M15" s="7">
        <f>AVERAGE(M3:M14)</f>
        <v>-17.297000281995945</v>
      </c>
      <c r="P15" s="2"/>
    </row>
    <row r="16" spans="2:25">
      <c r="C16" t="s">
        <v>0</v>
      </c>
      <c r="D16" s="5">
        <f>AVERAGE(F3:F14)</f>
        <v>163.33333333333334</v>
      </c>
      <c r="E16">
        <f>AVERAGE(E3:E14)</f>
        <v>-160</v>
      </c>
      <c r="G16" s="5">
        <f>AVERAGE(G3:G14)</f>
        <v>-18.666666666666668</v>
      </c>
      <c r="J16" s="5">
        <f>AVERAGE(L3:L14)</f>
        <v>169.16666666666666</v>
      </c>
      <c r="Q16" t="s">
        <v>23</v>
      </c>
      <c r="R16" s="5">
        <f ca="1">AVERAGE($Q3:$Q14)-AVERAGE(R3:R14)</f>
        <v>3.987800319554033</v>
      </c>
      <c r="S16" s="5">
        <f ca="1">AVERAGE($Q3:$Q14)-AVERAGE(S3:S14)</f>
        <v>1.0530562136829076</v>
      </c>
      <c r="U16" t="s">
        <v>0</v>
      </c>
      <c r="V16" s="5">
        <f ca="1">AVERAGE(V3:V14)</f>
        <v>5.2667299011910016</v>
      </c>
      <c r="X16" s="5">
        <f ca="1">AVERAGE(X3:X14)</f>
        <v>5.5496859659551347</v>
      </c>
    </row>
    <row r="17" spans="3:24">
      <c r="C17" t="s">
        <v>1</v>
      </c>
      <c r="D17" s="5">
        <f>AVERAGE(H3:H14)</f>
        <v>19.083333333333332</v>
      </c>
      <c r="J17" s="5">
        <f>AVERAGE(N3:N14)</f>
        <v>19.821518987341772</v>
      </c>
      <c r="Q17" t="s">
        <v>24</v>
      </c>
      <c r="R17" s="5">
        <f ca="1">AVERAGE(T3:T14)</f>
        <v>7.1703252380581999</v>
      </c>
      <c r="S17" s="5">
        <f ca="1">AVERAGE(U3:U14)</f>
        <v>0.96056053298632127</v>
      </c>
      <c r="U17" t="s">
        <v>1</v>
      </c>
      <c r="V17" s="5">
        <f ca="1">AVERAGE(W3:W14)</f>
        <v>10.152366098780277</v>
      </c>
      <c r="X17" s="5">
        <f ca="1">AVERAGE(Y3:Y14)</f>
        <v>11.233039455197121</v>
      </c>
    </row>
    <row r="18" spans="3:24">
      <c r="D18" s="11" t="s">
        <v>13</v>
      </c>
      <c r="E18" s="11"/>
      <c r="F18" s="11" t="s">
        <v>17</v>
      </c>
      <c r="G18" s="11"/>
      <c r="H18" s="11" t="s">
        <v>16</v>
      </c>
      <c r="I18" s="11"/>
      <c r="J18" s="5"/>
    </row>
    <row r="19" spans="3:24">
      <c r="D19" s="8" t="s">
        <v>21</v>
      </c>
      <c r="E19" s="9">
        <v>939.16666666666663</v>
      </c>
      <c r="F19" s="10" t="s">
        <v>21</v>
      </c>
      <c r="G19" s="9">
        <f ca="1">AVERAGE(Q1:Q12)</f>
        <v>46.450863031344745</v>
      </c>
      <c r="H19" s="8" t="s">
        <v>22</v>
      </c>
      <c r="I19" s="9">
        <f ca="1">AVERAGE(E19,G19)</f>
        <v>492.80876484900568</v>
      </c>
      <c r="J19" s="5"/>
    </row>
    <row r="20" spans="3:24">
      <c r="D20" t="s">
        <v>20</v>
      </c>
      <c r="E20" t="s">
        <v>15</v>
      </c>
      <c r="F20" t="s">
        <v>20</v>
      </c>
      <c r="G20" t="s">
        <v>15</v>
      </c>
      <c r="H20" t="s">
        <v>20</v>
      </c>
      <c r="I20" t="s">
        <v>15</v>
      </c>
    </row>
    <row r="21" spans="3:24" ht="30">
      <c r="C21" s="6" t="s">
        <v>14</v>
      </c>
      <c r="D21">
        <f>E16</f>
        <v>-160</v>
      </c>
      <c r="E21" s="7">
        <f>K15</f>
        <v>-149.16666666666666</v>
      </c>
      <c r="F21" s="5">
        <f ca="1">R16</f>
        <v>3.987800319554033</v>
      </c>
      <c r="G21" s="5">
        <f ca="1">S16</f>
        <v>1.0530562136829076</v>
      </c>
      <c r="H21" s="5">
        <f t="shared" ref="H21:H24" ca="1" si="10">AVERAGE(D21,F21)</f>
        <v>-78.006099840222987</v>
      </c>
      <c r="I21" s="5">
        <f t="shared" ref="I21:I24" ca="1" si="11">AVERAGE(E21,G21)</f>
        <v>-74.056805226491875</v>
      </c>
    </row>
    <row r="22" spans="3:24">
      <c r="C22" s="6" t="s">
        <v>7</v>
      </c>
      <c r="D22" s="5">
        <f>G16</f>
        <v>-18.666666666666668</v>
      </c>
      <c r="E22" s="7">
        <f>M15</f>
        <v>-17.297000281995945</v>
      </c>
      <c r="F22" s="5">
        <f ca="1">R17</f>
        <v>7.1703252380581999</v>
      </c>
      <c r="G22" s="5">
        <f ca="1">S17</f>
        <v>0.96056053298632127</v>
      </c>
      <c r="H22" s="5">
        <f t="shared" ca="1" si="10"/>
        <v>-5.7481707143042335</v>
      </c>
      <c r="I22" s="5">
        <f t="shared" ca="1" si="11"/>
        <v>-8.1682198745048122</v>
      </c>
    </row>
    <row r="23" spans="3:24">
      <c r="C23" s="6" t="s">
        <v>0</v>
      </c>
      <c r="D23" s="5">
        <f>D16</f>
        <v>163.33333333333334</v>
      </c>
      <c r="E23" s="5">
        <f>J16</f>
        <v>169.16666666666666</v>
      </c>
      <c r="F23" s="5">
        <f ca="1">V16</f>
        <v>5.2667299011910016</v>
      </c>
      <c r="G23" s="5">
        <f ca="1">X16</f>
        <v>5.5496859659551347</v>
      </c>
      <c r="H23" s="5">
        <f t="shared" ca="1" si="10"/>
        <v>84.300031617262178</v>
      </c>
      <c r="I23" s="5">
        <f t="shared" ca="1" si="11"/>
        <v>87.358176316310903</v>
      </c>
    </row>
    <row r="24" spans="3:24">
      <c r="C24" s="6" t="s">
        <v>1</v>
      </c>
      <c r="D24" s="5">
        <f>D17</f>
        <v>19.083333333333332</v>
      </c>
      <c r="E24" s="5">
        <f>J17</f>
        <v>19.821518987341772</v>
      </c>
      <c r="F24" s="5">
        <f ca="1">V17</f>
        <v>10.152366098780277</v>
      </c>
      <c r="G24" s="5">
        <f ca="1">X17</f>
        <v>11.233039455197121</v>
      </c>
      <c r="H24" s="5">
        <f t="shared" ca="1" si="10"/>
        <v>14.617849716056805</v>
      </c>
      <c r="I24" s="5">
        <f t="shared" ca="1" si="11"/>
        <v>15.527279221269445</v>
      </c>
    </row>
    <row r="27" spans="3:24">
      <c r="D27" s="12" t="s">
        <v>13</v>
      </c>
      <c r="F27" s="12" t="s">
        <v>17</v>
      </c>
      <c r="H27" s="12" t="s">
        <v>16</v>
      </c>
    </row>
    <row r="28" spans="3:24">
      <c r="D28" s="12" t="s">
        <v>21</v>
      </c>
      <c r="E28" s="7">
        <v>939.16666666666663</v>
      </c>
      <c r="F28" s="12" t="s">
        <v>21</v>
      </c>
      <c r="G28">
        <v>46.3</v>
      </c>
      <c r="H28" s="12" t="s">
        <v>22</v>
      </c>
      <c r="I28">
        <v>492.7</v>
      </c>
    </row>
    <row r="29" spans="3:24">
      <c r="D29" t="s">
        <v>20</v>
      </c>
      <c r="E29" t="s">
        <v>15</v>
      </c>
      <c r="F29" t="s">
        <v>20</v>
      </c>
      <c r="G29" t="s">
        <v>15</v>
      </c>
      <c r="H29" t="s">
        <v>20</v>
      </c>
      <c r="I29" t="s">
        <v>15</v>
      </c>
    </row>
    <row r="30" spans="3:24">
      <c r="C30" t="s">
        <v>14</v>
      </c>
      <c r="D30" s="7">
        <v>-160</v>
      </c>
      <c r="E30" s="7">
        <v>-149.16666666666666</v>
      </c>
      <c r="F30" s="5">
        <v>2.59</v>
      </c>
      <c r="G30" s="5">
        <v>0.17</v>
      </c>
      <c r="H30" s="5">
        <f t="shared" ref="H30:H33" si="12">AVERAGE(D30,F30)</f>
        <v>-78.704999999999998</v>
      </c>
      <c r="I30" s="5">
        <f t="shared" ref="I30:I33" si="13">AVERAGE(E30,G30)</f>
        <v>-74.498333333333335</v>
      </c>
    </row>
    <row r="31" spans="3:24">
      <c r="C31" t="s">
        <v>7</v>
      </c>
      <c r="D31" s="5">
        <v>-18.666666666666668</v>
      </c>
      <c r="E31" s="5">
        <v>-17.297000281995945</v>
      </c>
      <c r="F31" s="5">
        <v>3.86</v>
      </c>
      <c r="G31" s="5">
        <v>-0.41</v>
      </c>
      <c r="H31" s="5">
        <f t="shared" si="12"/>
        <v>-7.4033333333333342</v>
      </c>
      <c r="I31" s="5">
        <f t="shared" si="13"/>
        <v>-8.8535001409979728</v>
      </c>
    </row>
    <row r="32" spans="3:24">
      <c r="C32" t="s">
        <v>0</v>
      </c>
      <c r="D32" s="7">
        <v>163.33333333333334</v>
      </c>
      <c r="E32" s="7">
        <v>169.16666666666666</v>
      </c>
      <c r="F32" s="5">
        <v>6.64</v>
      </c>
      <c r="G32" s="5">
        <v>5.2</v>
      </c>
      <c r="H32" s="5">
        <f t="shared" si="12"/>
        <v>84.986666666666665</v>
      </c>
      <c r="I32" s="5">
        <f t="shared" si="13"/>
        <v>87.183333333333323</v>
      </c>
    </row>
    <row r="33" spans="3:9">
      <c r="C33" t="s">
        <v>1</v>
      </c>
      <c r="D33" s="5">
        <v>19.083333333333332</v>
      </c>
      <c r="E33" s="5">
        <v>19.821518987341772</v>
      </c>
      <c r="F33" s="5">
        <v>13.76</v>
      </c>
      <c r="G33" s="5">
        <v>11.1</v>
      </c>
      <c r="H33" s="5">
        <f t="shared" si="12"/>
        <v>16.421666666666667</v>
      </c>
      <c r="I33" s="5">
        <f t="shared" si="13"/>
        <v>15.460759493670885</v>
      </c>
    </row>
  </sheetData>
  <mergeCells count="3">
    <mergeCell ref="D18:E18"/>
    <mergeCell ref="F18:G18"/>
    <mergeCell ref="H18:I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Lancaster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msaraf</dc:creator>
  <cp:lastModifiedBy>msaraf</cp:lastModifiedBy>
  <dcterms:created xsi:type="dcterms:W3CDTF">2009-10-26T11:40:41Z</dcterms:created>
  <dcterms:modified xsi:type="dcterms:W3CDTF">2011-12-02T15:54:32Z</dcterms:modified>
</cp:coreProperties>
</file>